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paka02\userdata7c$\AL14678\Desktop\"/>
    </mc:Choice>
  </mc:AlternateContent>
  <bookViews>
    <workbookView xWindow="0" yWindow="0" windowWidth="20520" windowHeight="8895" tabRatio="786" activeTab="3"/>
  </bookViews>
  <sheets>
    <sheet name="Changelog" sheetId="34" r:id="rId1"/>
    <sheet name="Blad2" sheetId="38" state="hidden" r:id="rId2"/>
    <sheet name="TG" sheetId="30" r:id="rId3"/>
    <sheet name="AGA" sheetId="31" r:id="rId4"/>
    <sheet name="AGP" sheetId="32" r:id="rId5"/>
    <sheet name="Controle Uniek Gas" sheetId="36" state="hidden" r:id="rId6"/>
    <sheet name="Blad3" sheetId="39" state="hidden" r:id="rId7"/>
  </sheets>
  <definedNames>
    <definedName name="_xlnm._FilterDatabase" localSheetId="3" hidden="1">AGA!$A$1:$U$313</definedName>
    <definedName name="_xlnm._FilterDatabase" localSheetId="5" hidden="1">'Controle Uniek Gas'!$B$1:$I$100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6" l="1"/>
  <c r="A4" i="36"/>
  <c r="A5"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2" i="36"/>
  <c r="B2" i="36" s="1"/>
  <c r="D99" i="36" l="1"/>
  <c r="F99" i="36"/>
  <c r="E99" i="36"/>
  <c r="B99" i="36"/>
  <c r="C99" i="36"/>
  <c r="G99" i="36"/>
  <c r="D95" i="36"/>
  <c r="E95" i="36"/>
  <c r="B95" i="36"/>
  <c r="F95" i="36"/>
  <c r="G95" i="36"/>
  <c r="C95" i="36"/>
  <c r="D91" i="36"/>
  <c r="F91" i="36"/>
  <c r="E91" i="36"/>
  <c r="B91" i="36"/>
  <c r="C91" i="36"/>
  <c r="G91" i="36"/>
  <c r="D87" i="36"/>
  <c r="E87" i="36"/>
  <c r="B87" i="36"/>
  <c r="F87" i="36"/>
  <c r="C87" i="36"/>
  <c r="G87" i="36"/>
  <c r="D83" i="36"/>
  <c r="B83" i="36"/>
  <c r="E83" i="36"/>
  <c r="F83" i="36"/>
  <c r="C83" i="36"/>
  <c r="G83" i="36"/>
  <c r="D79" i="36"/>
  <c r="E79" i="36"/>
  <c r="B79" i="36"/>
  <c r="F79" i="36"/>
  <c r="C79" i="36"/>
  <c r="G79" i="36"/>
  <c r="D75" i="36"/>
  <c r="B75" i="36"/>
  <c r="E75" i="36"/>
  <c r="F75" i="36"/>
  <c r="C75" i="36"/>
  <c r="G75" i="36"/>
  <c r="D71" i="36"/>
  <c r="F71" i="36"/>
  <c r="B71" i="36"/>
  <c r="G71" i="36"/>
  <c r="C71" i="36"/>
  <c r="E71" i="36"/>
  <c r="D67" i="36"/>
  <c r="C67" i="36"/>
  <c r="F67" i="36"/>
  <c r="E67" i="36"/>
  <c r="G67" i="36"/>
  <c r="B67" i="36"/>
  <c r="B59" i="36"/>
  <c r="F59" i="36"/>
  <c r="C59" i="36"/>
  <c r="G59" i="36"/>
  <c r="D59" i="36"/>
  <c r="E59" i="36"/>
  <c r="B55" i="36"/>
  <c r="F55" i="36"/>
  <c r="C55" i="36"/>
  <c r="G55" i="36"/>
  <c r="D55" i="36"/>
  <c r="E55" i="36"/>
  <c r="B47" i="36"/>
  <c r="F47" i="36"/>
  <c r="C47" i="36"/>
  <c r="G47" i="36"/>
  <c r="D47" i="36"/>
  <c r="E47" i="36"/>
  <c r="B43" i="36"/>
  <c r="F43" i="36"/>
  <c r="C43" i="36"/>
  <c r="G43" i="36"/>
  <c r="D43" i="36"/>
  <c r="E43" i="36"/>
  <c r="E35" i="36"/>
  <c r="C35" i="36"/>
  <c r="D35" i="36"/>
  <c r="B35" i="36"/>
  <c r="F35" i="36"/>
  <c r="G35" i="36"/>
  <c r="E31" i="36"/>
  <c r="F31" i="36"/>
  <c r="B31" i="36"/>
  <c r="G31" i="36"/>
  <c r="C31" i="36"/>
  <c r="D31" i="36"/>
  <c r="E23" i="36"/>
  <c r="B23" i="36"/>
  <c r="C23" i="36"/>
  <c r="F23" i="36"/>
  <c r="G23" i="36"/>
  <c r="D23" i="36"/>
  <c r="E15" i="36"/>
  <c r="B15" i="36"/>
  <c r="F15" i="36"/>
  <c r="C15" i="36"/>
  <c r="G15" i="36"/>
  <c r="D15" i="36"/>
  <c r="E7" i="36"/>
  <c r="B7" i="36"/>
  <c r="F7" i="36"/>
  <c r="C7" i="36"/>
  <c r="G7" i="36"/>
  <c r="D7" i="36"/>
  <c r="B98" i="36"/>
  <c r="F98" i="36"/>
  <c r="D98" i="36"/>
  <c r="C98" i="36"/>
  <c r="G98" i="36"/>
  <c r="E98" i="36"/>
  <c r="B90" i="36"/>
  <c r="F90" i="36"/>
  <c r="C90" i="36"/>
  <c r="G90" i="36"/>
  <c r="D90" i="36"/>
  <c r="E90" i="36"/>
  <c r="B82" i="36"/>
  <c r="F82" i="36"/>
  <c r="C82" i="36"/>
  <c r="G82" i="36"/>
  <c r="D82" i="36"/>
  <c r="E82" i="36"/>
  <c r="B78" i="36"/>
  <c r="F78" i="36"/>
  <c r="D78" i="36"/>
  <c r="C78" i="36"/>
  <c r="G78" i="36"/>
  <c r="E78" i="36"/>
  <c r="B70" i="36"/>
  <c r="F70" i="36"/>
  <c r="G70" i="36"/>
  <c r="D70" i="36"/>
  <c r="C70" i="36"/>
  <c r="E70" i="36"/>
  <c r="B66" i="36"/>
  <c r="F66" i="36"/>
  <c r="D66" i="36"/>
  <c r="E66" i="36"/>
  <c r="G66" i="36"/>
  <c r="C66" i="36"/>
  <c r="E62" i="36"/>
  <c r="F62" i="36"/>
  <c r="B62" i="36"/>
  <c r="G62" i="36"/>
  <c r="C62" i="36"/>
  <c r="D62" i="36"/>
  <c r="D58" i="36"/>
  <c r="E58" i="36"/>
  <c r="B58" i="36"/>
  <c r="G58" i="36"/>
  <c r="C58" i="36"/>
  <c r="F58" i="36"/>
  <c r="D54" i="36"/>
  <c r="E54" i="36"/>
  <c r="B54" i="36"/>
  <c r="C54" i="36"/>
  <c r="F54" i="36"/>
  <c r="G54" i="36"/>
  <c r="D50" i="36"/>
  <c r="E50" i="36"/>
  <c r="B50" i="36"/>
  <c r="C50" i="36"/>
  <c r="F50" i="36"/>
  <c r="G50" i="36"/>
  <c r="D46" i="36"/>
  <c r="E46" i="36"/>
  <c r="B46" i="36"/>
  <c r="F46" i="36"/>
  <c r="C46" i="36"/>
  <c r="G46" i="36"/>
  <c r="D42" i="36"/>
  <c r="E42" i="36"/>
  <c r="B42" i="36"/>
  <c r="G42" i="36"/>
  <c r="C42" i="36"/>
  <c r="F42" i="36"/>
  <c r="D38" i="36"/>
  <c r="E38" i="36"/>
  <c r="B38" i="36"/>
  <c r="G38" i="36"/>
  <c r="C38" i="36"/>
  <c r="F38" i="36"/>
  <c r="C34" i="36"/>
  <c r="G34" i="36"/>
  <c r="D34" i="36"/>
  <c r="E34" i="36"/>
  <c r="F34" i="36"/>
  <c r="B34" i="36"/>
  <c r="C30" i="36"/>
  <c r="G30" i="36"/>
  <c r="F30" i="36"/>
  <c r="B30" i="36"/>
  <c r="E30" i="36"/>
  <c r="D30" i="36"/>
  <c r="C26" i="36"/>
  <c r="G26" i="36"/>
  <c r="D26" i="36"/>
  <c r="E26" i="36"/>
  <c r="B26" i="36"/>
  <c r="F26" i="36"/>
  <c r="C22" i="36"/>
  <c r="G22" i="36"/>
  <c r="D22" i="36"/>
  <c r="E22" i="36"/>
  <c r="B22" i="36"/>
  <c r="F22" i="36"/>
  <c r="C18" i="36"/>
  <c r="G18" i="36"/>
  <c r="D18" i="36"/>
  <c r="E18" i="36"/>
  <c r="F18" i="36"/>
  <c r="B18" i="36"/>
  <c r="C14" i="36"/>
  <c r="G14" i="36"/>
  <c r="D14" i="36"/>
  <c r="E14" i="36"/>
  <c r="B14" i="36"/>
  <c r="F14" i="36"/>
  <c r="C10" i="36"/>
  <c r="G10" i="36"/>
  <c r="D10" i="36"/>
  <c r="E10" i="36"/>
  <c r="F10" i="36"/>
  <c r="B10" i="36"/>
  <c r="C6" i="36"/>
  <c r="G6" i="36"/>
  <c r="D6" i="36"/>
  <c r="E6" i="36"/>
  <c r="B6" i="36"/>
  <c r="F6" i="36"/>
  <c r="E2" i="36"/>
  <c r="C2" i="36"/>
  <c r="D2" i="36"/>
  <c r="G2" i="36"/>
  <c r="F2" i="36"/>
  <c r="D97" i="36"/>
  <c r="E97" i="36"/>
  <c r="B97" i="36"/>
  <c r="F97" i="36"/>
  <c r="C97" i="36"/>
  <c r="G97" i="36"/>
  <c r="D93" i="36"/>
  <c r="B93" i="36"/>
  <c r="E93" i="36"/>
  <c r="F93" i="36"/>
  <c r="G93" i="36"/>
  <c r="C93" i="36"/>
  <c r="D89" i="36"/>
  <c r="F89" i="36"/>
  <c r="E89" i="36"/>
  <c r="B89" i="36"/>
  <c r="C89" i="36"/>
  <c r="G89" i="36"/>
  <c r="D85" i="36"/>
  <c r="B85" i="36"/>
  <c r="E85" i="36"/>
  <c r="F85" i="36"/>
  <c r="G85" i="36"/>
  <c r="C85" i="36"/>
  <c r="D81" i="36"/>
  <c r="F81" i="36"/>
  <c r="E81" i="36"/>
  <c r="B81" i="36"/>
  <c r="C81" i="36"/>
  <c r="G81" i="36"/>
  <c r="D77" i="36"/>
  <c r="B77" i="36"/>
  <c r="E77" i="36"/>
  <c r="F77" i="36"/>
  <c r="G77" i="36"/>
  <c r="C77" i="36"/>
  <c r="D73" i="36"/>
  <c r="F73" i="36"/>
  <c r="E73" i="36"/>
  <c r="B73" i="36"/>
  <c r="G73" i="36"/>
  <c r="C73" i="36"/>
  <c r="D69" i="36"/>
  <c r="B69" i="36"/>
  <c r="G69" i="36"/>
  <c r="C69" i="36"/>
  <c r="E69" i="36"/>
  <c r="F69" i="36"/>
  <c r="C65" i="36"/>
  <c r="G65" i="36"/>
  <c r="D65" i="36"/>
  <c r="E65" i="36"/>
  <c r="F65" i="36"/>
  <c r="B65" i="36"/>
  <c r="B61" i="36"/>
  <c r="C61" i="36"/>
  <c r="G61" i="36"/>
  <c r="F61" i="36"/>
  <c r="D61" i="36"/>
  <c r="E61" i="36"/>
  <c r="B57" i="36"/>
  <c r="F57" i="36"/>
  <c r="C57" i="36"/>
  <c r="G57" i="36"/>
  <c r="D57" i="36"/>
  <c r="E57" i="36"/>
  <c r="B53" i="36"/>
  <c r="F53" i="36"/>
  <c r="C53" i="36"/>
  <c r="G53" i="36"/>
  <c r="D53" i="36"/>
  <c r="E53" i="36"/>
  <c r="B49" i="36"/>
  <c r="F49" i="36"/>
  <c r="C49" i="36"/>
  <c r="G49" i="36"/>
  <c r="E49" i="36"/>
  <c r="D49" i="36"/>
  <c r="B45" i="36"/>
  <c r="F45" i="36"/>
  <c r="C45" i="36"/>
  <c r="G45" i="36"/>
  <c r="E45" i="36"/>
  <c r="D45" i="36"/>
  <c r="B41" i="36"/>
  <c r="F41" i="36"/>
  <c r="C41" i="36"/>
  <c r="G41" i="36"/>
  <c r="D41" i="36"/>
  <c r="E41" i="36"/>
  <c r="B37" i="36"/>
  <c r="F37" i="36"/>
  <c r="C37" i="36"/>
  <c r="G37" i="36"/>
  <c r="D37" i="36"/>
  <c r="E37" i="36"/>
  <c r="E33" i="36"/>
  <c r="D33" i="36"/>
  <c r="F33" i="36"/>
  <c r="B33" i="36"/>
  <c r="C33" i="36"/>
  <c r="G33" i="36"/>
  <c r="E29" i="36"/>
  <c r="B29" i="36"/>
  <c r="G29" i="36"/>
  <c r="C29" i="36"/>
  <c r="D29" i="36"/>
  <c r="F29" i="36"/>
  <c r="E25" i="36"/>
  <c r="D25" i="36"/>
  <c r="F25" i="36"/>
  <c r="G25" i="36"/>
  <c r="B25" i="36"/>
  <c r="C25" i="36"/>
  <c r="E21" i="36"/>
  <c r="B21" i="36"/>
  <c r="F21" i="36"/>
  <c r="C21" i="36"/>
  <c r="G21" i="36"/>
  <c r="D21" i="36"/>
  <c r="E17" i="36"/>
  <c r="B17" i="36"/>
  <c r="F17" i="36"/>
  <c r="C17" i="36"/>
  <c r="G17" i="36"/>
  <c r="D17" i="36"/>
  <c r="E13" i="36"/>
  <c r="B13" i="36"/>
  <c r="F13" i="36"/>
  <c r="C13" i="36"/>
  <c r="G13" i="36"/>
  <c r="D13" i="36"/>
  <c r="E9" i="36"/>
  <c r="B9" i="36"/>
  <c r="F9" i="36"/>
  <c r="C9" i="36"/>
  <c r="G9" i="36"/>
  <c r="D9" i="36"/>
  <c r="N9" i="36" s="1"/>
  <c r="E5" i="36"/>
  <c r="B5" i="36"/>
  <c r="F5" i="36"/>
  <c r="C5" i="36"/>
  <c r="G5" i="36"/>
  <c r="D5" i="36"/>
  <c r="C63" i="36"/>
  <c r="G63" i="36"/>
  <c r="E63" i="36"/>
  <c r="B63" i="36"/>
  <c r="F63" i="36"/>
  <c r="D63" i="36"/>
  <c r="B51" i="36"/>
  <c r="F51" i="36"/>
  <c r="C51" i="36"/>
  <c r="G51" i="36"/>
  <c r="D51" i="36"/>
  <c r="E51" i="36"/>
  <c r="B39" i="36"/>
  <c r="F39" i="36"/>
  <c r="C39" i="36"/>
  <c r="G39" i="36"/>
  <c r="D39" i="36"/>
  <c r="E39" i="36"/>
  <c r="E27" i="36"/>
  <c r="C27" i="36"/>
  <c r="D27" i="36"/>
  <c r="F27" i="36"/>
  <c r="B27" i="36"/>
  <c r="G27" i="36"/>
  <c r="E19" i="36"/>
  <c r="B19" i="36"/>
  <c r="F19" i="36"/>
  <c r="C19" i="36"/>
  <c r="G19" i="36"/>
  <c r="D19" i="36"/>
  <c r="E11" i="36"/>
  <c r="B11" i="36"/>
  <c r="F11" i="36"/>
  <c r="C11" i="36"/>
  <c r="G11" i="36"/>
  <c r="D11" i="36"/>
  <c r="E3" i="36"/>
  <c r="B3" i="36"/>
  <c r="F3" i="36"/>
  <c r="C3" i="36"/>
  <c r="G3" i="36"/>
  <c r="D3" i="36"/>
  <c r="B94" i="36"/>
  <c r="F94" i="36"/>
  <c r="D94" i="36"/>
  <c r="C94" i="36"/>
  <c r="G94" i="36"/>
  <c r="E94" i="36"/>
  <c r="B86" i="36"/>
  <c r="F86" i="36"/>
  <c r="D86" i="36"/>
  <c r="C86" i="36"/>
  <c r="G86" i="36"/>
  <c r="E86" i="36"/>
  <c r="B74" i="36"/>
  <c r="F74" i="36"/>
  <c r="C74" i="36"/>
  <c r="G74" i="36"/>
  <c r="D74" i="36"/>
  <c r="E74" i="36"/>
  <c r="B100" i="36"/>
  <c r="F100" i="36"/>
  <c r="C100" i="36"/>
  <c r="G100" i="36"/>
  <c r="D100" i="36"/>
  <c r="E100" i="36"/>
  <c r="B96" i="36"/>
  <c r="F96" i="36"/>
  <c r="D96" i="36"/>
  <c r="C96" i="36"/>
  <c r="G96" i="36"/>
  <c r="E96" i="36"/>
  <c r="B92" i="36"/>
  <c r="F92" i="36"/>
  <c r="C92" i="36"/>
  <c r="G92" i="36"/>
  <c r="D92" i="36"/>
  <c r="E92" i="36"/>
  <c r="B88" i="36"/>
  <c r="F88" i="36"/>
  <c r="D88" i="36"/>
  <c r="C88" i="36"/>
  <c r="G88" i="36"/>
  <c r="E88" i="36"/>
  <c r="B84" i="36"/>
  <c r="F84" i="36"/>
  <c r="C84" i="36"/>
  <c r="G84" i="36"/>
  <c r="D84" i="36"/>
  <c r="E84" i="36"/>
  <c r="B80" i="36"/>
  <c r="F80" i="36"/>
  <c r="D80" i="36"/>
  <c r="C80" i="36"/>
  <c r="G80" i="36"/>
  <c r="E80" i="36"/>
  <c r="B76" i="36"/>
  <c r="F76" i="36"/>
  <c r="C76" i="36"/>
  <c r="G76" i="36"/>
  <c r="D76" i="36"/>
  <c r="E76" i="36"/>
  <c r="B72" i="36"/>
  <c r="F72" i="36"/>
  <c r="E72" i="36"/>
  <c r="C72" i="36"/>
  <c r="G72" i="36"/>
  <c r="D72" i="36"/>
  <c r="B68" i="36"/>
  <c r="F68" i="36"/>
  <c r="C68" i="36"/>
  <c r="D68" i="36"/>
  <c r="E68" i="36"/>
  <c r="G68" i="36"/>
  <c r="E64" i="36"/>
  <c r="D64" i="36"/>
  <c r="G64" i="36"/>
  <c r="F64" i="36"/>
  <c r="B64" i="36"/>
  <c r="C64" i="36"/>
  <c r="D60" i="36"/>
  <c r="E60" i="36"/>
  <c r="F60" i="36"/>
  <c r="B60" i="36"/>
  <c r="G60" i="36"/>
  <c r="C60" i="36"/>
  <c r="D56" i="36"/>
  <c r="E56" i="36"/>
  <c r="F56" i="36"/>
  <c r="B56" i="36"/>
  <c r="C56" i="36"/>
  <c r="G56" i="36"/>
  <c r="D52" i="36"/>
  <c r="E52" i="36"/>
  <c r="F52" i="36"/>
  <c r="B52" i="36"/>
  <c r="C52" i="36"/>
  <c r="G52" i="36"/>
  <c r="D48" i="36"/>
  <c r="E48" i="36"/>
  <c r="F48" i="36"/>
  <c r="G48" i="36"/>
  <c r="B48" i="36"/>
  <c r="C48" i="36"/>
  <c r="D44" i="36"/>
  <c r="E44" i="36"/>
  <c r="F44" i="36"/>
  <c r="G44" i="36"/>
  <c r="B44" i="36"/>
  <c r="C44" i="36"/>
  <c r="D40" i="36"/>
  <c r="E40" i="36"/>
  <c r="F40" i="36"/>
  <c r="B40" i="36"/>
  <c r="G40" i="36"/>
  <c r="C40" i="36"/>
  <c r="C36" i="36"/>
  <c r="G36" i="36"/>
  <c r="B36" i="36"/>
  <c r="D36" i="36"/>
  <c r="E36" i="36"/>
  <c r="F36" i="36"/>
  <c r="C32" i="36"/>
  <c r="G32" i="36"/>
  <c r="E32" i="36"/>
  <c r="F32" i="36"/>
  <c r="B32" i="36"/>
  <c r="D32" i="36"/>
  <c r="C28" i="36"/>
  <c r="G28" i="36"/>
  <c r="B28" i="36"/>
  <c r="D28" i="36"/>
  <c r="E28" i="36"/>
  <c r="F28" i="36"/>
  <c r="C24" i="36"/>
  <c r="G24" i="36"/>
  <c r="E24" i="36"/>
  <c r="F24" i="36"/>
  <c r="B24" i="36"/>
  <c r="D24" i="36"/>
  <c r="C20" i="36"/>
  <c r="G20" i="36"/>
  <c r="D20" i="36"/>
  <c r="E20" i="36"/>
  <c r="B20" i="36"/>
  <c r="F20" i="36"/>
  <c r="C16" i="36"/>
  <c r="G16" i="36"/>
  <c r="D16" i="36"/>
  <c r="E16" i="36"/>
  <c r="B16" i="36"/>
  <c r="F16" i="36"/>
  <c r="C12" i="36"/>
  <c r="G12" i="36"/>
  <c r="D12" i="36"/>
  <c r="E12" i="36"/>
  <c r="B12" i="36"/>
  <c r="F12" i="36"/>
  <c r="C8" i="36"/>
  <c r="G8" i="36"/>
  <c r="D8" i="36"/>
  <c r="E8" i="36"/>
  <c r="B8" i="36"/>
  <c r="F8" i="36"/>
  <c r="C4" i="36"/>
  <c r="G4" i="36"/>
  <c r="D4" i="36"/>
  <c r="E4" i="36"/>
  <c r="B4" i="36"/>
  <c r="F4" i="36"/>
  <c r="A1" i="32"/>
  <c r="A2" i="32"/>
  <c r="A3" i="32"/>
  <c r="A4" i="32"/>
  <c r="A5" i="32"/>
  <c r="A6" i="32"/>
  <c r="A7" i="32"/>
  <c r="A8" i="32"/>
  <c r="A9" i="32"/>
  <c r="A10" i="32"/>
  <c r="A11" i="32"/>
  <c r="A12" i="32"/>
  <c r="A13" i="32"/>
  <c r="A14" i="32"/>
  <c r="A15" i="32"/>
  <c r="A16" i="32"/>
  <c r="A17" i="32"/>
  <c r="A18" i="32"/>
  <c r="A19" i="32"/>
  <c r="A20" i="32"/>
  <c r="A21" i="32"/>
  <c r="A1" i="31"/>
  <c r="A2" i="31"/>
  <c r="A3" i="31"/>
  <c r="A4" i="3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A73"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115" i="31"/>
  <c r="A116" i="31"/>
  <c r="A117" i="31"/>
  <c r="A118" i="31"/>
  <c r="A119" i="31"/>
  <c r="A120" i="31"/>
  <c r="A121" i="31"/>
  <c r="A122" i="31"/>
  <c r="A123" i="31"/>
  <c r="A124" i="31"/>
  <c r="A125" i="31"/>
  <c r="A126" i="31"/>
  <c r="A127" i="31"/>
  <c r="A128" i="31"/>
  <c r="A129" i="31"/>
  <c r="A130" i="31"/>
  <c r="A131" i="31"/>
  <c r="A132" i="31"/>
  <c r="A133" i="31"/>
  <c r="A134" i="31"/>
  <c r="A135" i="31"/>
  <c r="A136" i="31"/>
  <c r="A137" i="31"/>
  <c r="A138" i="31"/>
  <c r="A139" i="31"/>
  <c r="A140" i="31"/>
  <c r="A141" i="31"/>
  <c r="A142" i="31"/>
  <c r="A143" i="31"/>
  <c r="A144" i="31"/>
  <c r="A146" i="31"/>
  <c r="A147" i="31"/>
  <c r="A148" i="31"/>
  <c r="A149" i="31"/>
  <c r="A150" i="31"/>
  <c r="A151" i="31"/>
  <c r="A152" i="31"/>
  <c r="A153" i="31"/>
  <c r="A154" i="31"/>
  <c r="A155" i="31"/>
  <c r="A156" i="31"/>
  <c r="A157" i="31"/>
  <c r="A158" i="31"/>
  <c r="A159" i="31"/>
  <c r="A160" i="31"/>
  <c r="A161" i="31"/>
  <c r="A162" i="31"/>
  <c r="A163" i="31"/>
  <c r="A164" i="31"/>
  <c r="A165" i="31"/>
  <c r="A166" i="31"/>
  <c r="A167" i="31"/>
  <c r="A168" i="31"/>
  <c r="A169" i="31"/>
  <c r="A170" i="31"/>
  <c r="A171" i="31"/>
  <c r="A172" i="31"/>
  <c r="A173" i="31"/>
  <c r="A174" i="31"/>
  <c r="A175" i="31"/>
  <c r="A176" i="31"/>
  <c r="A177" i="31"/>
  <c r="A178" i="31"/>
  <c r="A179" i="31"/>
  <c r="A180" i="31"/>
  <c r="A181" i="31"/>
  <c r="A182" i="31"/>
  <c r="A183" i="31"/>
  <c r="A184" i="31"/>
  <c r="A185" i="31"/>
  <c r="A186" i="31"/>
  <c r="A187" i="31"/>
  <c r="A188" i="31"/>
  <c r="A189" i="31"/>
  <c r="A190" i="31"/>
  <c r="A191" i="31"/>
  <c r="A192" i="31"/>
  <c r="A193" i="31"/>
  <c r="A194" i="31"/>
  <c r="A195" i="31"/>
  <c r="A196" i="31"/>
  <c r="A198" i="31"/>
  <c r="A199" i="31"/>
  <c r="A200" i="31"/>
  <c r="A201" i="31"/>
  <c r="A202" i="31"/>
  <c r="A203" i="31"/>
  <c r="A204" i="31"/>
  <c r="A205" i="31"/>
  <c r="A206" i="31"/>
  <c r="A207" i="31"/>
  <c r="A208" i="31"/>
  <c r="A209" i="31"/>
  <c r="A210" i="31"/>
  <c r="A211" i="31"/>
  <c r="A212" i="31"/>
  <c r="A213" i="31"/>
  <c r="A214" i="31"/>
  <c r="A215" i="31"/>
  <c r="A216" i="31"/>
  <c r="A218" i="31"/>
  <c r="A219" i="31"/>
  <c r="A220" i="31"/>
  <c r="A221" i="31"/>
  <c r="A222" i="31"/>
  <c r="A223" i="31"/>
  <c r="A224" i="31"/>
  <c r="A225" i="31"/>
  <c r="A226" i="31"/>
  <c r="A227" i="31"/>
  <c r="A228" i="31"/>
  <c r="A229" i="31"/>
  <c r="A230" i="31"/>
  <c r="A231" i="31"/>
  <c r="A232" i="31"/>
  <c r="A233" i="31"/>
  <c r="A234" i="31"/>
  <c r="A235" i="31"/>
  <c r="A237" i="31"/>
  <c r="A238" i="31"/>
  <c r="A239" i="31"/>
  <c r="A240" i="31"/>
  <c r="A241" i="31"/>
  <c r="A242" i="31"/>
  <c r="A243" i="31"/>
  <c r="A244" i="31"/>
  <c r="A245" i="31"/>
  <c r="A246" i="31"/>
  <c r="A247" i="31"/>
  <c r="A248" i="31"/>
  <c r="A249" i="31"/>
  <c r="A250" i="31"/>
  <c r="A251" i="31"/>
  <c r="A252" i="31"/>
  <c r="A255" i="31"/>
  <c r="A256" i="31"/>
  <c r="A257" i="31"/>
  <c r="A258" i="31"/>
  <c r="A259" i="31"/>
  <c r="A260" i="31"/>
  <c r="A261" i="31"/>
  <c r="A262" i="31"/>
  <c r="A263" i="31"/>
  <c r="A264" i="31"/>
  <c r="A265" i="31"/>
  <c r="A266" i="31"/>
  <c r="A267" i="31"/>
  <c r="A268" i="31"/>
  <c r="A270" i="31"/>
  <c r="A271" i="31"/>
  <c r="A272" i="31"/>
  <c r="A273" i="31"/>
  <c r="A274" i="31"/>
  <c r="A275" i="31"/>
  <c r="A276" i="31"/>
  <c r="A277" i="31"/>
  <c r="A278" i="31"/>
  <c r="A279" i="31"/>
  <c r="A280" i="31"/>
  <c r="A281" i="31"/>
  <c r="A283" i="31"/>
  <c r="A284" i="31"/>
  <c r="A285" i="31"/>
  <c r="A286" i="31"/>
  <c r="A288" i="31"/>
  <c r="A289" i="31"/>
  <c r="A290" i="31"/>
  <c r="A291" i="31"/>
  <c r="A292" i="31"/>
  <c r="A293" i="31"/>
  <c r="A294" i="31"/>
  <c r="A295" i="31"/>
  <c r="A296" i="31"/>
  <c r="A297" i="31"/>
  <c r="A298" i="31"/>
  <c r="A299" i="31"/>
  <c r="A300" i="31"/>
  <c r="A301" i="31"/>
  <c r="A302" i="31"/>
  <c r="A303" i="31"/>
  <c r="A304" i="31"/>
  <c r="A305" i="31"/>
  <c r="A306" i="31"/>
  <c r="A307" i="31"/>
  <c r="A308" i="31"/>
  <c r="A309" i="31"/>
  <c r="A310" i="31"/>
  <c r="A311" i="31"/>
  <c r="A313" i="31"/>
  <c r="A1" i="30"/>
  <c r="A2" i="30"/>
  <c r="A3" i="30"/>
  <c r="A4" i="30"/>
  <c r="A5" i="30"/>
  <c r="A6" i="30"/>
  <c r="A7" i="30"/>
  <c r="A8" i="30"/>
  <c r="A9" i="30"/>
  <c r="A10" i="30"/>
  <c r="A11" i="30"/>
  <c r="A12" i="30"/>
  <c r="A13" i="30"/>
  <c r="A14" i="30"/>
  <c r="A15" i="30"/>
  <c r="A16" i="30"/>
  <c r="A17" i="30"/>
  <c r="A18" i="30"/>
  <c r="A19" i="30"/>
  <c r="A20" i="30"/>
  <c r="A21" i="30"/>
  <c r="A22" i="30"/>
  <c r="A23" i="30"/>
  <c r="A24" i="30"/>
  <c r="A25" i="30"/>
  <c r="A26" i="30"/>
  <c r="A27" i="30"/>
  <c r="A28" i="30"/>
  <c r="A29" i="30"/>
  <c r="A31" i="30"/>
  <c r="A32" i="30"/>
  <c r="A33" i="30"/>
  <c r="A34" i="30"/>
  <c r="A35" i="30"/>
  <c r="A36" i="30"/>
  <c r="A38" i="30"/>
  <c r="A39" i="30"/>
  <c r="A40" i="30"/>
  <c r="A41" i="30"/>
  <c r="A42" i="30"/>
  <c r="A43" i="30"/>
  <c r="A44" i="30"/>
  <c r="A45" i="30"/>
  <c r="A46" i="30"/>
  <c r="A47" i="30"/>
  <c r="A48" i="30"/>
  <c r="A49" i="30"/>
  <c r="A50" i="30"/>
  <c r="A51" i="30"/>
  <c r="A52" i="30"/>
  <c r="A53" i="30"/>
  <c r="A54" i="30"/>
  <c r="A55" i="30"/>
  <c r="A56" i="30"/>
  <c r="A58" i="30"/>
  <c r="A59" i="30"/>
  <c r="A60" i="30"/>
  <c r="A61" i="30"/>
  <c r="A62" i="30"/>
  <c r="A63" i="30"/>
  <c r="A65" i="30"/>
  <c r="A66" i="30"/>
  <c r="A67" i="30"/>
  <c r="A68" i="30"/>
  <c r="A69" i="30"/>
  <c r="A70" i="30"/>
  <c r="A71" i="30"/>
  <c r="A72" i="30"/>
  <c r="A73" i="30"/>
  <c r="A74" i="30"/>
  <c r="A75" i="30"/>
  <c r="A76" i="30"/>
  <c r="A77" i="30"/>
  <c r="A78" i="30"/>
  <c r="A79" i="30"/>
  <c r="A80" i="30"/>
  <c r="A81" i="30"/>
  <c r="A82" i="30"/>
  <c r="A83" i="30"/>
  <c r="A84" i="30"/>
  <c r="A85" i="30"/>
  <c r="A86" i="30"/>
  <c r="A87" i="30"/>
  <c r="A88" i="30"/>
  <c r="A89" i="30"/>
  <c r="A90" i="30"/>
  <c r="A91" i="30"/>
  <c r="A92" i="30"/>
  <c r="A94" i="30"/>
  <c r="A95" i="30"/>
  <c r="A96" i="30"/>
  <c r="A97" i="30"/>
  <c r="A98" i="30"/>
  <c r="A99" i="30"/>
  <c r="A103" i="30"/>
  <c r="A104" i="30"/>
  <c r="A105" i="30"/>
  <c r="A106" i="30"/>
  <c r="A107" i="30"/>
  <c r="A108" i="30"/>
  <c r="A109" i="30"/>
  <c r="A110" i="30"/>
  <c r="A111" i="30"/>
  <c r="A112" i="30"/>
  <c r="H38" i="36" l="1"/>
  <c r="H46" i="36"/>
  <c r="H54" i="36"/>
  <c r="H62" i="36"/>
  <c r="H91" i="36"/>
  <c r="H99" i="36"/>
  <c r="H2" i="36"/>
  <c r="H26" i="36"/>
  <c r="H12" i="36"/>
  <c r="H20" i="36"/>
  <c r="H44" i="36"/>
  <c r="H76" i="36"/>
  <c r="H39" i="36"/>
  <c r="H25" i="36"/>
  <c r="H68" i="36"/>
  <c r="H84" i="36"/>
  <c r="H92" i="36"/>
  <c r="H100" i="36"/>
  <c r="H86" i="36"/>
  <c r="H57" i="36"/>
  <c r="H23" i="36"/>
  <c r="H60" i="36"/>
  <c r="H11" i="36"/>
  <c r="H63" i="36"/>
  <c r="H5" i="36"/>
  <c r="H13" i="36"/>
  <c r="H21" i="36"/>
  <c r="H29" i="36"/>
  <c r="H33" i="36"/>
  <c r="H69" i="36"/>
  <c r="H73" i="36"/>
  <c r="H77" i="36"/>
  <c r="H81" i="36"/>
  <c r="H85" i="36"/>
  <c r="H89" i="36"/>
  <c r="H93" i="36"/>
  <c r="H66" i="36"/>
  <c r="H78" i="36"/>
  <c r="H90" i="36"/>
  <c r="H31" i="36"/>
  <c r="H47" i="36"/>
  <c r="H59" i="36"/>
  <c r="H4" i="36"/>
  <c r="H41" i="36"/>
  <c r="H49" i="36"/>
  <c r="H7" i="36"/>
  <c r="H52" i="36"/>
  <c r="H8" i="36"/>
  <c r="H16" i="36"/>
  <c r="H24" i="36"/>
  <c r="H28" i="36"/>
  <c r="H32" i="36"/>
  <c r="H36" i="36"/>
  <c r="H48" i="36"/>
  <c r="H64" i="36"/>
  <c r="H72" i="36"/>
  <c r="H80" i="36"/>
  <c r="H88" i="36"/>
  <c r="H96" i="36"/>
  <c r="H74" i="36"/>
  <c r="H94" i="36"/>
  <c r="H27" i="36"/>
  <c r="H51" i="36"/>
  <c r="H37" i="36"/>
  <c r="H45" i="36"/>
  <c r="H53" i="36"/>
  <c r="H61" i="36"/>
  <c r="H97" i="36"/>
  <c r="H6" i="36"/>
  <c r="H14" i="36"/>
  <c r="H22" i="36"/>
  <c r="H42" i="36"/>
  <c r="H50" i="36"/>
  <c r="H58" i="36"/>
  <c r="H15" i="36"/>
  <c r="H35" i="36"/>
  <c r="H67" i="36"/>
  <c r="H75" i="36"/>
  <c r="H83" i="36"/>
  <c r="H40" i="36"/>
  <c r="H56" i="36"/>
  <c r="H3" i="36"/>
  <c r="H19" i="36"/>
  <c r="H9" i="36"/>
  <c r="H17" i="36"/>
  <c r="H65" i="36"/>
  <c r="H10" i="36"/>
  <c r="H18" i="36"/>
  <c r="H30" i="36"/>
  <c r="H34" i="36"/>
  <c r="H70" i="36"/>
  <c r="H82" i="36"/>
  <c r="H98" i="36"/>
  <c r="H43" i="36"/>
  <c r="H55" i="36"/>
  <c r="H71" i="36"/>
  <c r="H79" i="36"/>
  <c r="H87" i="36"/>
  <c r="H95" i="36"/>
  <c r="I95" i="36" l="1"/>
  <c r="I87" i="36"/>
  <c r="I91" i="36"/>
  <c r="I43" i="36"/>
  <c r="I34" i="36"/>
  <c r="I75" i="36"/>
  <c r="I14" i="36"/>
  <c r="I27" i="36"/>
  <c r="I48" i="36"/>
  <c r="I7" i="36"/>
  <c r="I78" i="36"/>
  <c r="I69" i="36"/>
  <c r="I60" i="36"/>
  <c r="I38" i="36"/>
  <c r="I79" i="36"/>
  <c r="I98" i="36"/>
  <c r="I30" i="36"/>
  <c r="I17" i="36"/>
  <c r="I56" i="36"/>
  <c r="I67" i="36"/>
  <c r="I50" i="36"/>
  <c r="I6" i="36"/>
  <c r="I45" i="36"/>
  <c r="I94" i="36"/>
  <c r="I80" i="36"/>
  <c r="I36" i="36"/>
  <c r="I16" i="36"/>
  <c r="I49" i="36"/>
  <c r="I47" i="36"/>
  <c r="I66" i="36"/>
  <c r="I81" i="36"/>
  <c r="I33" i="36"/>
  <c r="I5" i="36"/>
  <c r="I23" i="36"/>
  <c r="I92" i="36"/>
  <c r="I76" i="36"/>
  <c r="I65" i="36"/>
  <c r="I3" i="36"/>
  <c r="I25" i="36"/>
  <c r="I99" i="36"/>
  <c r="I12" i="36"/>
  <c r="I2" i="36"/>
  <c r="I46" i="36"/>
  <c r="I54" i="36"/>
  <c r="I58" i="36"/>
  <c r="I53" i="36"/>
  <c r="I88" i="36"/>
  <c r="I24" i="36"/>
  <c r="I59" i="36"/>
  <c r="I85" i="36"/>
  <c r="I13" i="36"/>
  <c r="I100" i="36"/>
  <c r="I39" i="36"/>
  <c r="I71" i="36"/>
  <c r="I82" i="36"/>
  <c r="I18" i="36"/>
  <c r="I9" i="36"/>
  <c r="I40" i="36"/>
  <c r="I35" i="36"/>
  <c r="I42" i="36"/>
  <c r="I97" i="36"/>
  <c r="I37" i="36"/>
  <c r="I74" i="36"/>
  <c r="I72" i="36"/>
  <c r="I32" i="36"/>
  <c r="I8" i="36"/>
  <c r="I41" i="36"/>
  <c r="I31" i="36"/>
  <c r="I93" i="36"/>
  <c r="I77" i="36"/>
  <c r="I29" i="36"/>
  <c r="I63" i="36"/>
  <c r="I57" i="36"/>
  <c r="I84" i="36"/>
  <c r="I44" i="36"/>
  <c r="I62" i="36"/>
  <c r="I55" i="36"/>
  <c r="I70" i="36"/>
  <c r="I10" i="36"/>
  <c r="I19" i="36"/>
  <c r="I83" i="36"/>
  <c r="I15" i="36"/>
  <c r="I22" i="36"/>
  <c r="I61" i="36"/>
  <c r="I51" i="36"/>
  <c r="I96" i="36"/>
  <c r="I64" i="36"/>
  <c r="I28" i="36"/>
  <c r="I52" i="36"/>
  <c r="I4" i="36"/>
  <c r="I90" i="36"/>
  <c r="I89" i="36"/>
  <c r="I73" i="36"/>
  <c r="I21" i="36"/>
  <c r="I11" i="36"/>
  <c r="I86" i="36"/>
  <c r="I68" i="36"/>
  <c r="I20" i="36"/>
  <c r="I26" i="36"/>
</calcChain>
</file>

<file path=xl/comments1.xml><?xml version="1.0" encoding="utf-8"?>
<comments xmlns="http://schemas.openxmlformats.org/spreadsheetml/2006/main">
  <authors>
    <author>Beursken, Benno</author>
  </authors>
  <commentList>
    <comment ref="S49" authorId="0" shapeId="0">
      <text>
        <r>
          <rPr>
            <b/>
            <sz val="9"/>
            <color indexed="81"/>
            <rFont val="Tahoma"/>
            <family val="2"/>
          </rPr>
          <t>Beursken, Bentoevoegen 
273
323,9</t>
        </r>
      </text>
    </comment>
  </commentList>
</comments>
</file>

<file path=xl/sharedStrings.xml><?xml version="1.0" encoding="utf-8"?>
<sst xmlns="http://schemas.openxmlformats.org/spreadsheetml/2006/main" count="1634" uniqueCount="553">
  <si>
    <t>OpdrachtID</t>
  </si>
  <si>
    <t>Versienummer</t>
  </si>
  <si>
    <t>BijlageID</t>
  </si>
  <si>
    <t>Bestandsnaam</t>
  </si>
  <si>
    <t>Extensie</t>
  </si>
  <si>
    <t>Omschrijving</t>
  </si>
  <si>
    <t>Documentsoort</t>
  </si>
  <si>
    <t>MIMEType</t>
  </si>
  <si>
    <t>AanleverdatumDocument</t>
  </si>
  <si>
    <t>Aanlevering</t>
  </si>
  <si>
    <t>DatumTechnischGereed</t>
  </si>
  <si>
    <t>Inmeetwijze</t>
  </si>
  <si>
    <t>Opdrachtgever</t>
  </si>
  <si>
    <t>Code</t>
  </si>
  <si>
    <t>Toelichting</t>
  </si>
  <si>
    <t>Ordertype</t>
  </si>
  <si>
    <t>EANcode</t>
  </si>
  <si>
    <t>UitgevoerdeActiviteit</t>
  </si>
  <si>
    <t>EANPrimair</t>
  </si>
  <si>
    <t>Aansluitpakket</t>
  </si>
  <si>
    <t>Aansluitwijze</t>
  </si>
  <si>
    <t>Afgeperst</t>
  </si>
  <si>
    <t>AfnemerG</t>
  </si>
  <si>
    <t>BKlep</t>
  </si>
  <si>
    <t>Capaciteit</t>
  </si>
  <si>
    <t>Hoofdkraantype</t>
  </si>
  <si>
    <t>Huisdrukregelaar</t>
  </si>
  <si>
    <t>Huisdrukregelaartype</t>
  </si>
  <si>
    <t>FabrikantHuisdrukregelaar</t>
  </si>
  <si>
    <t>FabricagedatumHuisdrukregelaar</t>
  </si>
  <si>
    <t>Gasmeterbeugeltype</t>
  </si>
  <si>
    <t>TekeningnummerMeteropstelling</t>
  </si>
  <si>
    <t>Type</t>
  </si>
  <si>
    <t>Armrichting</t>
  </si>
  <si>
    <t>Armlengte</t>
  </si>
  <si>
    <t>Bekleding</t>
  </si>
  <si>
    <t>Materiaal</t>
  </si>
  <si>
    <t>Netdruk</t>
  </si>
  <si>
    <t>Diameter</t>
  </si>
  <si>
    <t>Lengte</t>
  </si>
  <si>
    <t>Lijnpunten</t>
  </si>
  <si>
    <t>Referentiemaatvoering</t>
  </si>
  <si>
    <t>Bewerking</t>
  </si>
  <si>
    <t>Koppelingsoort</t>
  </si>
  <si>
    <t>Hoek</t>
  </si>
  <si>
    <t>Punt</t>
  </si>
  <si>
    <t>Aanboringsoort</t>
  </si>
  <si>
    <t>Nummer</t>
  </si>
  <si>
    <t>Soort</t>
  </si>
  <si>
    <t>AfsluiterType</t>
  </si>
  <si>
    <t>SoortVerbinding</t>
  </si>
  <si>
    <t>Gevelbevestiging</t>
  </si>
  <si>
    <t>Gevelpassage</t>
  </si>
  <si>
    <t>FlexibeleInlaat</t>
  </si>
  <si>
    <t>Aansluitmeetwijze</t>
  </si>
  <si>
    <t>Aardingwijze</t>
  </si>
  <si>
    <t>AfnemerE</t>
  </si>
  <si>
    <t>EigenRichting</t>
  </si>
  <si>
    <t>Fase</t>
  </si>
  <si>
    <t>KoppelingNulAarde</t>
  </si>
  <si>
    <t>Netwerk</t>
  </si>
  <si>
    <t>Beveiligingstype</t>
  </si>
  <si>
    <t>Beveiligingskarakteristiek</t>
  </si>
  <si>
    <t>WeerstandFaseAarde</t>
  </si>
  <si>
    <t>WeerstandFaseNul</t>
  </si>
  <si>
    <t>Zekeringwaarde</t>
  </si>
  <si>
    <t>Behuizing</t>
  </si>
  <si>
    <t>Toegang</t>
  </si>
  <si>
    <t>AantalAders</t>
  </si>
  <si>
    <t>DiameterAders</t>
  </si>
  <si>
    <t>Aantal</t>
  </si>
  <si>
    <t>KabelnummerSubgroep</t>
  </si>
  <si>
    <t>MateriaalAders</t>
  </si>
  <si>
    <t>MateriaalMantel</t>
  </si>
  <si>
    <t>Zegeltekst</t>
  </si>
  <si>
    <t>IsNieuwAangelegd</t>
  </si>
  <si>
    <t>IsMeterbordGeplaatst</t>
  </si>
  <si>
    <t>Naam</t>
  </si>
  <si>
    <t>TijdstipUitvoering</t>
  </si>
  <si>
    <t>Buitendiameter</t>
  </si>
  <si>
    <t>IsGevuld</t>
  </si>
  <si>
    <t>IsHergebruikt</t>
  </si>
  <si>
    <t>AfwijkendType</t>
  </si>
  <si>
    <t>ID</t>
  </si>
  <si>
    <t>Versiedatum</t>
  </si>
  <si>
    <t>Nulpunt</t>
  </si>
  <si>
    <t>Richting</t>
  </si>
  <si>
    <t>Lijn</t>
  </si>
  <si>
    <t>Adres</t>
  </si>
  <si>
    <t>Postcode</t>
  </si>
  <si>
    <t>Straat</t>
  </si>
  <si>
    <t>Plaats</t>
  </si>
  <si>
    <t>Huisnummer</t>
  </si>
  <si>
    <t>Toevoeging</t>
  </si>
  <si>
    <t>Land</t>
  </si>
  <si>
    <t>Gemeente</t>
  </si>
  <si>
    <t>Gemeentecode</t>
  </si>
  <si>
    <t>Extern</t>
  </si>
  <si>
    <t>Aansluiting</t>
  </si>
  <si>
    <t>Binnenwerk</t>
  </si>
  <si>
    <t>Meter</t>
  </si>
  <si>
    <t>TypeAansluiting</t>
  </si>
  <si>
    <t>FysiekeStatus</t>
  </si>
  <si>
    <t>WijzigenCapaciteit</t>
  </si>
  <si>
    <t>AantalBeoordelingen</t>
  </si>
  <si>
    <t>Bijlagen [+]</t>
  </si>
  <si>
    <t>Assetdata [+]</t>
  </si>
  <si>
    <t>Opmerking [+]</t>
  </si>
  <si>
    <t>Monteur [+]</t>
  </si>
  <si>
    <t>AansluitingGas [+]</t>
  </si>
  <si>
    <t>AansluitingElektra [+]</t>
  </si>
  <si>
    <t>Lijnpunten [+]</t>
  </si>
  <si>
    <t>Mantelbuis [+]</t>
  </si>
  <si>
    <t>BAG [+]</t>
  </si>
  <si>
    <t>Nulpunt [+]</t>
  </si>
  <si>
    <t>Maatvoering [+]</t>
  </si>
  <si>
    <t>Werkzaamheden [+]</t>
  </si>
  <si>
    <t>PuntGeometrie [+]</t>
  </si>
  <si>
    <t>Afnameservicepunt [+]</t>
  </si>
  <si>
    <t>Topografie [+]</t>
  </si>
  <si>
    <t>Afsluiter [+]</t>
  </si>
  <si>
    <t>Gasstopper [+]</t>
  </si>
  <si>
    <t>Aanboring [+]</t>
  </si>
  <si>
    <t>ZakkendeGrondConstructie [+]</t>
  </si>
  <si>
    <t>LijnGeometrie [+]</t>
  </si>
  <si>
    <t>Aansluitleiding [+]</t>
  </si>
  <si>
    <t>Hoofdleiding [+]</t>
  </si>
  <si>
    <t>Koppeling [+]</t>
  </si>
  <si>
    <t>Huisaansluitkast [+]</t>
  </si>
  <si>
    <t>Emof [+]</t>
  </si>
  <si>
    <t>Hulpaders [+]</t>
  </si>
  <si>
    <t>Aansluitkabel [+]</t>
  </si>
  <si>
    <t>Straatmeubilair [+]</t>
  </si>
  <si>
    <t>Hoofdinfra [+]</t>
  </si>
  <si>
    <t>Opdrachtnemer</t>
  </si>
  <si>
    <t>Ja</t>
  </si>
  <si>
    <t>Nee</t>
  </si>
  <si>
    <t>Choice [+]</t>
  </si>
  <si>
    <t>WijzeOplevering</t>
  </si>
  <si>
    <t>RedenTraditioneleMeter</t>
  </si>
  <si>
    <t>VerwijderdeMeter [+]</t>
  </si>
  <si>
    <t>Meternummer</t>
  </si>
  <si>
    <t>Barcode</t>
  </si>
  <si>
    <t>Telwerk [+]</t>
  </si>
  <si>
    <t>Stand</t>
  </si>
  <si>
    <t>Telwerk</t>
  </si>
  <si>
    <t>OudeCapaciteit</t>
  </si>
  <si>
    <t>NieuweMeter [+]</t>
  </si>
  <si>
    <t>barcode</t>
  </si>
  <si>
    <t>AantalFasen</t>
  </si>
  <si>
    <t>Tfmeternummer</t>
  </si>
  <si>
    <t>Tariefschakeling</t>
  </si>
  <si>
    <t>OudeZekeringwaarde</t>
  </si>
  <si>
    <t>OudeAantalFasen</t>
  </si>
  <si>
    <t>Telefoonnummer</t>
  </si>
  <si>
    <t>TijdstipAankomst</t>
  </si>
  <si>
    <t>Opmerkingen</t>
  </si>
  <si>
    <t>Opmerkingreden</t>
  </si>
  <si>
    <t>MeterRetourgestuurd</t>
  </si>
  <si>
    <t>ja</t>
  </si>
  <si>
    <t>String</t>
  </si>
  <si>
    <t>Opmerking</t>
  </si>
  <si>
    <t>dateTimeZuluType</t>
  </si>
  <si>
    <t>Boolean</t>
  </si>
  <si>
    <t>Choice</t>
  </si>
  <si>
    <t>Decimal</t>
  </si>
  <si>
    <t>MIMETyoe</t>
  </si>
  <si>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Klant
Etageschets</t>
    </r>
  </si>
  <si>
    <t>DocumentsoortType</t>
  </si>
  <si>
    <t>Bijlagen</t>
  </si>
  <si>
    <t>BijlageType</t>
  </si>
  <si>
    <t>VersienummerType</t>
  </si>
  <si>
    <t>OpdrachtIDType</t>
  </si>
  <si>
    <t>AGProductiestaatbericht</t>
  </si>
  <si>
    <t>Afhankelijkheden</t>
  </si>
  <si>
    <t>Enummeraties</t>
  </si>
  <si>
    <t>DSP - WAARDENLIJST</t>
  </si>
  <si>
    <t>XSD-velden</t>
  </si>
  <si>
    <t>Integer</t>
  </si>
  <si>
    <t>Toelichting Meterstand
Vermoeden van fraude
Nader Te Bepalen
Algemeen
Geen meter aanwezig
Andere capaciteit aangetroffen</t>
  </si>
  <si>
    <t>OpmerkingredenTGType</t>
  </si>
  <si>
    <t>OpmerkingenType</t>
  </si>
  <si>
    <t>Monteur</t>
  </si>
  <si>
    <t>MonteurType</t>
  </si>
  <si>
    <t>NieuweMeter</t>
  </si>
  <si>
    <t>VerwijderdeMeter</t>
  </si>
  <si>
    <t>Werkzaamheden</t>
  </si>
  <si>
    <t>AansluitingWater</t>
  </si>
  <si>
    <t>AansluitingWaterTGType</t>
  </si>
  <si>
    <t>AansluitingWater [+]</t>
  </si>
  <si>
    <t>IsKabelInEVIngevoerd</t>
  </si>
  <si>
    <t>RedenNietDoortrekken</t>
  </si>
  <si>
    <t>IsDoorgetrokken</t>
  </si>
  <si>
    <t>RedenAOPNietGeaard</t>
  </si>
  <si>
    <t>AOPGeplaatst</t>
  </si>
  <si>
    <t>AansluitingCAI</t>
  </si>
  <si>
    <t>AansluitingCAITGType</t>
  </si>
  <si>
    <t>AansluitingCAI [+]</t>
  </si>
  <si>
    <t>1
3</t>
  </si>
  <si>
    <t>AantalFasenType</t>
  </si>
  <si>
    <t>6
10
16
20
25
32
35
40
50
60
63
80
125
160
0
100</t>
  </si>
  <si>
    <t>ZekeringwaardeType</t>
  </si>
  <si>
    <t>TelwerkType</t>
  </si>
  <si>
    <t>MeterType</t>
  </si>
  <si>
    <t>E &amp;amp; G &amp;gt; 15 Meter Uit Elkaar
Centrale G Opstelling
Meer Dan 2 Bouwlagen Tussen E En G
Te Kleine Ruimte
Bouw- Of Tijdelijke Aansluiting
Solo G Aansluiting
Weigert Slim: Privacy Schending
Weigert Slim: Meter Kan Gehackt Worden
Weigert Slim: Verwacht Extra Kosten
Weigert Slim: Verkeerde Meterstanden
Weigert Slim: Ziet Het Nut Niet
Weigert Slim: Onvoldoende Informatie
Weigert Slim: Slecht Voor Gezondheid
Weigert Slim: Wil Geen Inzicht In Verbr
Weigert Slim: Anders
Vervangingscriteria
G25</t>
  </si>
  <si>
    <t>RedenTraditioneleMeterType</t>
  </si>
  <si>
    <t>Slim
Dom
SlimUit
OV TF</t>
  </si>
  <si>
    <t>WijzeOpleveringType</t>
  </si>
  <si>
    <t>Verlagen
Verzwaren
Geen</t>
  </si>
  <si>
    <t>WijzigenCapaciteitType</t>
  </si>
  <si>
    <t>In aanleg
In bedrijf
Uit bedrijf
Sloop</t>
  </si>
  <si>
    <t>FysiekeStatusType</t>
  </si>
  <si>
    <t>Permanent
Tijdelijk
Bouw</t>
  </si>
  <si>
    <t>TypeAansluitingType</t>
  </si>
  <si>
    <t>Plaatsen
Verwijderen
Wisselen
Vastleggen informatie
Geen</t>
  </si>
  <si>
    <t>Aanleggen
Verplaatsen
Vervangen
Verwijderen
Vanuit werkvoorbereiding
Vastleggen informatie
Geen</t>
  </si>
  <si>
    <t>BinnenwerkType</t>
  </si>
  <si>
    <t>Nieuw aanleggen
Verplaatsen
Vervangen
Gedeeltelijk vervangen
Overzetten
Verwijderen
Doortrekken bouw
Wijzigen dimensie
Vastleggen informatie
Geen</t>
  </si>
  <si>
    <t>AansluitingType</t>
  </si>
  <si>
    <t>WerkzaamhedenType</t>
  </si>
  <si>
    <t>EANcodeType</t>
  </si>
  <si>
    <t>AansluitingElektra</t>
  </si>
  <si>
    <t>AansluitingElektraTGType</t>
  </si>
  <si>
    <t>G4
G6
G10
G16
G25
Onbekend</t>
  </si>
  <si>
    <t>CapaciteitGasType</t>
  </si>
  <si>
    <t>AansluitingGas</t>
  </si>
  <si>
    <t>AanstuilingGasTGType</t>
  </si>
  <si>
    <t>TechnischGereedbericht</t>
  </si>
  <si>
    <t>Liander - WAARDENLIJST (Beperkt)</t>
  </si>
  <si>
    <t>TechnischGereedType</t>
  </si>
  <si>
    <t>Stedin-velden - Scenario</t>
  </si>
  <si>
    <t>b</t>
  </si>
  <si>
    <t>l</t>
  </si>
  <si>
    <t>g</t>
  </si>
  <si>
    <r>
      <t xml:space="preserve">Nieuw
</t>
    </r>
    <r>
      <rPr>
        <sz val="11"/>
        <color rgb="FF92D050"/>
        <rFont val="Calibri"/>
        <family val="2"/>
        <scheme val="minor"/>
      </rPr>
      <t>Verleggen</t>
    </r>
    <r>
      <rPr>
        <sz val="11"/>
        <color theme="1"/>
        <rFont val="Calibri"/>
        <family val="2"/>
        <scheme val="minor"/>
      </rPr>
      <t xml:space="preserve">
Verplaatst
Verwijderd
Uit Bedrijf</t>
    </r>
  </si>
  <si>
    <t>BewerkingType</t>
  </si>
  <si>
    <t>PuntGeo</t>
  </si>
  <si>
    <t>PuntgeometrieType</t>
  </si>
  <si>
    <t>Afnameservicepunt</t>
  </si>
  <si>
    <t>AfnameservicepuntType</t>
  </si>
  <si>
    <t>NL
BE
DE</t>
  </si>
  <si>
    <t>LandType</t>
  </si>
  <si>
    <t>AdresType</t>
  </si>
  <si>
    <t>LijngeometrieType</t>
  </si>
  <si>
    <t>Topografie</t>
  </si>
  <si>
    <t>TopgrafieType</t>
  </si>
  <si>
    <t>LengteType</t>
  </si>
  <si>
    <t>Maatvoering</t>
  </si>
  <si>
    <t>MaatvoeringType</t>
  </si>
  <si>
    <t>NulpuntType</t>
  </si>
  <si>
    <t>date</t>
  </si>
  <si>
    <t>Nulpunt
Aansluitobject
Nulpunt En Aansluitobject</t>
  </si>
  <si>
    <t>BAGSoortType</t>
  </si>
  <si>
    <t>BAG</t>
  </si>
  <si>
    <t>BAGType</t>
  </si>
  <si>
    <t>Gestuurde Boring
(Boog)Zinker</t>
  </si>
  <si>
    <t>AfwijkendTypeMantelbuisType</t>
  </si>
  <si>
    <t>PVC
Slagvast PVC (CPE)
Staal
Staal PE Bekleed
PE
NGY
Gietijzer
GVK
Anders</t>
  </si>
  <si>
    <t>MateriaalMantelbuisType</t>
  </si>
  <si>
    <t>40
50
63
75
80
90
100
110
114.3
125
133
150
160
200
250
300
315
400
Anders</t>
  </si>
  <si>
    <t>DiameterMantelbuisType</t>
  </si>
  <si>
    <t>Mantelbuis</t>
  </si>
  <si>
    <t>MantelbuisType</t>
  </si>
  <si>
    <t>PuntGeometrie</t>
  </si>
  <si>
    <t>TypeKoppeling</t>
  </si>
  <si>
    <t>Koppeling</t>
  </si>
  <si>
    <t>LijnGeometrie</t>
  </si>
  <si>
    <t>Opleveringswijze</t>
  </si>
  <si>
    <t>GeplaatsteLengte</t>
  </si>
  <si>
    <t>Aansluitkabel</t>
  </si>
  <si>
    <t>AansluitingGlas</t>
  </si>
  <si>
    <t>AansluitingGlas [+]</t>
  </si>
  <si>
    <t>r</t>
  </si>
  <si>
    <t>IsDoorgetrokkenNaarHuiskamer</t>
  </si>
  <si>
    <t>GepulsteLengte</t>
  </si>
  <si>
    <t>TypeAansluitkabel</t>
  </si>
  <si>
    <t>TAPnummer</t>
  </si>
  <si>
    <t>Hoofdinfra</t>
  </si>
  <si>
    <t>TypeMof</t>
  </si>
  <si>
    <t>Mof</t>
  </si>
  <si>
    <t>Mof [+]</t>
  </si>
  <si>
    <t>LocatieAansluitpunt</t>
  </si>
  <si>
    <t>LengteAansluitkabel</t>
  </si>
  <si>
    <t>AangeslotenAders</t>
  </si>
  <si>
    <t>AansluitingKoper</t>
  </si>
  <si>
    <t>AansluitingKoper [+]</t>
  </si>
  <si>
    <t>Uitvoeringswijze</t>
  </si>
  <si>
    <t>InstallatienummerPrimair</t>
  </si>
  <si>
    <t>Installatienummer</t>
  </si>
  <si>
    <t>TypeGeveldoorvoer</t>
  </si>
  <si>
    <t>Component</t>
  </si>
  <si>
    <t>Component [+]</t>
  </si>
  <si>
    <t>Meterstand</t>
  </si>
  <si>
    <t>AansluitwijzeHoofdkraan</t>
  </si>
  <si>
    <t>Meterligging</t>
  </si>
  <si>
    <t>DiameterKeerklep</t>
  </si>
  <si>
    <t>SoortKeerklep</t>
  </si>
  <si>
    <t>Begrenzer</t>
  </si>
  <si>
    <t>TypeMeter</t>
  </si>
  <si>
    <t>Caliber</t>
  </si>
  <si>
    <t>UitgevoerdeActiviteitMeter</t>
  </si>
  <si>
    <t>Referntiemaatvoering</t>
  </si>
  <si>
    <t>AansluitwijzeKraan</t>
  </si>
  <si>
    <t>Aanboring</t>
  </si>
  <si>
    <t>Wanddikte</t>
  </si>
  <si>
    <t>Bescherming</t>
  </si>
  <si>
    <t>Aansluitleiding</t>
  </si>
  <si>
    <t>IsParticulier</t>
  </si>
  <si>
    <t>A
B
C
D
E
G
K
O
Anders</t>
  </si>
  <si>
    <t>HuisaansluitkasttypeType</t>
  </si>
  <si>
    <t>Huisaansluitkast</t>
  </si>
  <si>
    <t>HuisaansluitkastType</t>
  </si>
  <si>
    <t>Filoform Pers-wikkelmof
Giet
Wikkel
FiloSlim Spuit-wikkelmof</t>
  </si>
  <si>
    <t>Filoform Pers-wikkelmof
Giet
Wikkel
FiloSlim Spuit-wikkelmof
Wikkelmof GTS PUR2160
Wikkelmof ISI-Joint PUR22</t>
  </si>
  <si>
    <t>EMoftypeType</t>
  </si>
  <si>
    <r>
      <t xml:space="preserve">Verbindingsmof
Eindmof
Aftakmof
</t>
    </r>
    <r>
      <rPr>
        <sz val="11"/>
        <color rgb="FF92D050"/>
        <rFont val="Calibri"/>
        <family val="2"/>
        <scheme val="minor"/>
      </rPr>
      <t>Tweelingmof</t>
    </r>
  </si>
  <si>
    <t>EMofsoortType</t>
  </si>
  <si>
    <t>Emof</t>
  </si>
  <si>
    <t>EMofType</t>
  </si>
  <si>
    <t>Cu
Al</t>
  </si>
  <si>
    <t>MateriaalAdersType</t>
  </si>
  <si>
    <t>1
1,03
1,5
2,5
4
6
10
16
25
35
50
70
Anders</t>
  </si>
  <si>
    <t>DiameterHulpAdersType</t>
  </si>
  <si>
    <t>1
2
3
4
5
6
Anders</t>
  </si>
  <si>
    <t>AantalAdersType</t>
  </si>
  <si>
    <t>Hulpaders</t>
  </si>
  <si>
    <t>HulpadersElektraType</t>
  </si>
  <si>
    <t>2,5
4
6
10
16
25
35
50
70
95
120
150
185
240
300
Anders</t>
  </si>
  <si>
    <t>DiameterAdersType</t>
  </si>
  <si>
    <t>AansluitkabelElektraType</t>
  </si>
  <si>
    <t>HoofinfraElektraType</t>
  </si>
  <si>
    <t>Sleutel Netbeheerder
Sleutel Derden
Zonder Sleutel
Geen Directe Toegang</t>
  </si>
  <si>
    <t>StraatmeubilairtoegangType</t>
  </si>
  <si>
    <t>Bovengronds Metalen Kast
Bovengronds Kunststof Kast
Ondergronds Metalen Kast
Ondergronds Kunststof Kast</t>
  </si>
  <si>
    <t>StraatmeubilairbehuizingType</t>
  </si>
  <si>
    <t>Straatmeubilair</t>
  </si>
  <si>
    <t>StraatmeubilairType</t>
  </si>
  <si>
    <t>ZekeringswaardeType</t>
  </si>
  <si>
    <t>B
C
D
G</t>
  </si>
  <si>
    <t>B
C
D
G
aM
gG</t>
  </si>
  <si>
    <t>BeveilingingskarakteristiekType</t>
  </si>
  <si>
    <t>Automaat
Doorverbinder Mes
Smeltveiligheid Buis
Smeltveiligheid Mes
Smeltveiligheid Schroef</t>
  </si>
  <si>
    <t>BeveilingstypeType</t>
  </si>
  <si>
    <t>LS
OV</t>
  </si>
  <si>
    <t>NetwerkType</t>
  </si>
  <si>
    <t>R
G
B
3</t>
  </si>
  <si>
    <t>FaseType</t>
  </si>
  <si>
    <t>Aansluitbox
Abri Bushalte (+Display) Reclamezuil
Achterpadverlichting
Afvaldepot Vuilcontainer
Alg. Voorz. Etagebouw
Anders
Bedrijfspand
Bouwaansluiting
CAI Kast
Camera Flitspaal
Diversen (Niet Zijnde Gebouwen)
Eigenrichting
Flat
Gasstation
Gevelverlichting
GSM Mast
Hanglamp OVL (Gemeente)
Klok
Openbare Verlichting (Gemeente)
Oplaadpunt
OV Kast
Parkeerautomaat Slagboom
Pompgemaal
Putkast
Rioolkast Rioolgemaal
Sirene
Telecom Kast
Verlichting Waterschappen
Verlichting Staat
Verlichting Rijkswaterstaat
Verlichting Provincie
Verlichting Particulier
Verlichting Onbekend
VRI Kast
Woonhuis</t>
  </si>
  <si>
    <t>AfnemerEType</t>
  </si>
  <si>
    <t>Geen aarding (IT)
Alleen via het net (TN)
Alleen via een klantelectrode (TT)
Via net + klantelectrode (TN+TT)</t>
  </si>
  <si>
    <t>AardingwijzeType</t>
  </si>
  <si>
    <t>Zelfstandige Aansluiting
Primaire Aansluiting
Secundaire Aansluiting</t>
  </si>
  <si>
    <t>AansluitwijzeElektraType</t>
  </si>
  <si>
    <t>Direct
Indirect
Geen Meting</t>
  </si>
  <si>
    <t>AansluitmeetwijzeType</t>
  </si>
  <si>
    <t>Plaatsen
Verwijderen
Wisselen
Schouwen</t>
  </si>
  <si>
    <t>UitgevoerdeActiviteitType</t>
  </si>
  <si>
    <t>AansluitingElektraAGType</t>
  </si>
  <si>
    <t>Onderdoor
Doorheen Bovengronds
Doorheen Ondergronds</t>
  </si>
  <si>
    <t>GevelpassageGasType</t>
  </si>
  <si>
    <t>Tangit
Anders</t>
  </si>
  <si>
    <t>GevelbevestigingGasType</t>
  </si>
  <si>
    <t>G4
G6</t>
  </si>
  <si>
    <t>CapaciteitGasstopperGasType</t>
  </si>
  <si>
    <t>Gasstopper</t>
  </si>
  <si>
    <t>GasstopperType</t>
  </si>
  <si>
    <t>Flens
Mof
Spie
Las
Schroef
Elektrolasmof
PE Las
Flens-Mof
Anders</t>
  </si>
  <si>
    <t>AfsluiterGasSoortVerbindingType</t>
  </si>
  <si>
    <t>2635
GGG-50/PUR
GGG-50/GS-C25N
RK 494
Anders</t>
  </si>
  <si>
    <t>AfsluiterGasTypeTyep</t>
  </si>
  <si>
    <t>Kogelafsluiter
Schuifafsluiter
Plugafsluiter
Vlinderklep</t>
  </si>
  <si>
    <t>AfsluiterGasSoortType</t>
  </si>
  <si>
    <t>Afsluiter</t>
  </si>
  <si>
    <t>AfsluiterGasType</t>
  </si>
  <si>
    <r>
      <t xml:space="preserve">Aanboring
Zadel
T Stuk
</t>
    </r>
    <r>
      <rPr>
        <sz val="11"/>
        <color rgb="FF92D050"/>
        <rFont val="Calibri"/>
        <family val="2"/>
        <scheme val="minor"/>
      </rPr>
      <t>PE-Las</t>
    </r>
  </si>
  <si>
    <t>AanboringsoortType</t>
  </si>
  <si>
    <t>AanboringGasType</t>
  </si>
  <si>
    <t>string</t>
  </si>
  <si>
    <t>T-Stuk
Verloop
ZwenkVentiel
Eindkap
Afsluitplug</t>
  </si>
  <si>
    <t>T-Stuk
Verloop
Zwenkventiel
Zadel
Elektrolas Zadel
Opzetstuk
Eindkap
Afsluitplug</t>
  </si>
  <si>
    <t>KoppelingsoortType</t>
  </si>
  <si>
    <t>KoppelingGasType</t>
  </si>
  <si>
    <t>LijnGeo</t>
  </si>
  <si>
    <t>15
22
25
26,9
28
30
32
33,7
35
40
42
42,4
48,3
50
54
75
60,3
63
63,5
88,9
114,3
168,3
Anders</t>
  </si>
  <si>
    <t>DiameterAansluitleidingType</t>
  </si>
  <si>
    <t>PE80 SDR 17.6
PE80 SDR 17.6 (WD2,3)
PVC-A
Anders
Koper
Koper Halfhard
22CU/32PE (PEKO)
15CU/25PE (PEKO)
28CU/40PE (PEKO)
35CU/40PE (PEKO)
Staal 26,9 - G 3/4"
Staal 33,7 - G 1"
Staal 42,4 - G 1 1/4"
Staal 48,3 - G 1 1/2"
Staal 60,3 - G 2"
PE80 SDR 11
PE100 SDR 11
PE100-RC SDR 17.6
PE100-RC SDR 11
35CU/40PE SDR 11 (PEKO)
28CU/40PE SDR 11 (PEKO)
PE</t>
  </si>
  <si>
    <t>MateriaalAansluitleidingType</t>
  </si>
  <si>
    <t>Menie
Asfalt
HPE-mantel
Asfalt Bitumen
PE XTRU
PE
Vetband
PE GESINTERD
Epoxy
Anders</t>
  </si>
  <si>
    <t>BekledingType</t>
  </si>
  <si>
    <t>30
32
40
48,3
50
57
60
60,3
63
75
80
85
88,9
90
100
107
108
110
114,3
125
133
150
159
160
168,3
175
200
219,3
250
300
315
350
400
406,4
500
600
Anders</t>
  </si>
  <si>
    <t>DiameterHoofdleidingType</t>
  </si>
  <si>
    <t>30 mbar
100 mbar
200 mbar</t>
  </si>
  <si>
    <t>NetdrukType</t>
  </si>
  <si>
    <t>Hoofdleiding</t>
  </si>
  <si>
    <t>40 cm
80 cm</t>
  </si>
  <si>
    <t>ArmlengteType</t>
  </si>
  <si>
    <t>Links
Rechts
Verticaal</t>
  </si>
  <si>
    <t>ArmrichtingType</t>
  </si>
  <si>
    <t>Lus Inpandig
Lus Uitpandig
Ontspanningselement
Draaischuif Element
Zakelement Met Gasstop 110 mm
Zakelement Met Gasstop 63 mm</t>
  </si>
  <si>
    <t>TypeZakkendeGrondConstructieType</t>
  </si>
  <si>
    <t>ZakkendeGrondConstructie</t>
  </si>
  <si>
    <t>ZakkendeGrondConstructieType</t>
  </si>
  <si>
    <t>292
283D
1752
1850
1850A
1866
1866A
1866B
2013011
2013012
2013013
2013014
2013015
2013016
2013017
43699R
43702Q
43703R
43700R
43701Q
43704S
2009018
2009013
2009012
2009011
2009010
Anders</t>
  </si>
  <si>
    <t>TekeningnummerMeteropstellingGasType</t>
  </si>
  <si>
    <t>Plaatbeugel
KZ-AL-2
KZ-AL-3
CGR</t>
  </si>
  <si>
    <t>Gasvoerende Beugel
Plaatbeugel
KZ-AL-2
KZ-AL-3
CGR</t>
  </si>
  <si>
    <t>GasmeterbeugeltypeType</t>
  </si>
  <si>
    <t>Date</t>
  </si>
  <si>
    <t>gAvilar
Jeavons
Sperryn</t>
  </si>
  <si>
    <t>GAvilar
Jeavons
Sperryn</t>
  </si>
  <si>
    <t>FabrikantHuisdrukregelaarType</t>
  </si>
  <si>
    <t xml:space="preserve">Geen Regelaar Aanwezig
Anders
WMRG-10-F
WMRG-10
WMG-6-F
WMG-i-6
G1000
WMG-6
WMR-A-6F
WMRG-A-10F
</t>
  </si>
  <si>
    <t>Geen Regelaar Aanwezig
J42
J48
WMR-10-F
G1000 1 1/2"
G1000 1 1/4"
G1000 2"
G1000 DN50
SERUS 1 1/4"
WMRG 10W 1"
WMRG 10W 3/4"
WMRG 10F
WMRG-10-F
WMRG-10
WMG-6-F
WMG-A-6F
WMG-i-6
G1000
WMG-6
WMR-A-6F
WMRG-A-10F
Anders</t>
  </si>
  <si>
    <t>HuisdrukregelaarType</t>
  </si>
  <si>
    <t>Kogelkraan
Membraankraan
Plugkraan</t>
  </si>
  <si>
    <t>Kogelkraan
Membraankraan
Plugkraan
Schuifafsluiter
Vlinderklep</t>
  </si>
  <si>
    <t>HoofdkraantypeType</t>
  </si>
  <si>
    <t>Ja, Geintegreerd
Ja, Niet Geintegreerd
Nee, Niet Aanwezig</t>
  </si>
  <si>
    <t>BeveiligingsklepType</t>
  </si>
  <si>
    <t>Bouwaansluiting
Buitenmeterkast
Flat
Woonhuis
Anders</t>
  </si>
  <si>
    <t>AfnemerGType</t>
  </si>
  <si>
    <t>Enkelvoudige Aansluiting
Rijgaansluiting
Secundair</t>
  </si>
  <si>
    <t>Aansluiting Op Hoofdleiding
Via Stijgleiding
Enkelvoudige Aansluiting
Secundair Binnen
Hoofdaansluiting Met Sec
Aftakaansluiting
Regelinstallatie
Secundair Buiten
Hoofdaansluiting Met Rijg
Hoofdaansluiting Met Aftak
Rijgaansluiting
Afgedopte Aansluiting
Secundair
Afwijkend</t>
  </si>
  <si>
    <t>AansluitwijzeGasType</t>
  </si>
  <si>
    <r>
      <t xml:space="preserve">Mantelbuis 63mm
Mantelbuis 75mm
</t>
    </r>
    <r>
      <rPr>
        <sz val="11"/>
        <color rgb="FF92D050"/>
        <rFont val="Calibri"/>
        <family val="2"/>
        <scheme val="minor"/>
      </rPr>
      <t>Mantelbuis 50mm
Mantelbuis 100mm</t>
    </r>
    <r>
      <rPr>
        <sz val="11"/>
        <color theme="1"/>
        <rFont val="Calibri"/>
        <family val="2"/>
        <scheme val="minor"/>
      </rPr>
      <t xml:space="preserve">
Meterput
PEKO
PEKO Onder Fundering - Flexibel
PEKO </t>
    </r>
    <r>
      <rPr>
        <sz val="11"/>
        <color rgb="FF92D050"/>
        <rFont val="Calibri"/>
        <family val="2"/>
        <scheme val="minor"/>
      </rPr>
      <t>Door</t>
    </r>
    <r>
      <rPr>
        <sz val="11"/>
        <color theme="1"/>
        <rFont val="Calibri"/>
        <family val="2"/>
        <scheme val="minor"/>
      </rPr>
      <t xml:space="preserve"> Fundering - Star
Prefab PE Wartelelement, Met Getrokken Bocht
Prefab PE Wartelelement, Renovatie Staal PE
Prefab PE Wartelelement, Renovatie Koper
PE + Getrokken Bocht Op PE Geveleind
PE + Getrokken Bocht
PE Op Stalen Geveleind
Anders</t>
    </r>
  </si>
  <si>
    <t>AansluitpakketGasType</t>
  </si>
  <si>
    <t>AansluitingGasAGType</t>
  </si>
  <si>
    <r>
      <t>Choice</t>
    </r>
    <r>
      <rPr>
        <sz val="11"/>
        <color theme="1"/>
        <rFont val="Calibri"/>
        <family val="2"/>
        <scheme val="minor"/>
      </rPr>
      <t>[+]</t>
    </r>
  </si>
  <si>
    <t>Algemeen
Aanvullende Informatie
Afwijking Door Wensen Klant
Hoofdnet Ligging Wijkt Af
Hoofdnet Is (Nog) Niet Beschikbaar In KLIC
Referentiepunt BAG / KLIC Niet Beschikbaar
Andere Materialen / Afmetingen Gebruikt
Ander Trace Gebruikt Dan Voorbereid
Andere Bewerking Gebruikt Dan Voorbereid
Extra Componenten Gebruikt</t>
  </si>
  <si>
    <t>OpmerkingredenAGType</t>
  </si>
  <si>
    <t>Opm</t>
  </si>
  <si>
    <t>OpmerkingAGType</t>
  </si>
  <si>
    <t>Meetlint
GPS
Laser</t>
  </si>
  <si>
    <t>InmeetwijzeType</t>
  </si>
  <si>
    <t>Aanlevering
Heraanlevering</t>
  </si>
  <si>
    <t>AanleveringType</t>
  </si>
  <si>
    <t>Assetdata</t>
  </si>
  <si>
    <t>AssetdataType</t>
  </si>
  <si>
    <t>Vergunning
Persrapport
Situatieschets
Aansluitschets
Foto
Schouwrapport
Bodemonderzoek
Straatwerk
Brief Aan Klant
Meerwerkformulier
Document Bij Kunstwerk
Digitaal Inmeetrapport
Lasdocument
Handtekening
Overig
Klant
Etageschets</t>
  </si>
  <si>
    <t>AGAssetsbericht</t>
  </si>
  <si>
    <t>AGAssetsberichtType</t>
  </si>
  <si>
    <t>Kleur</t>
  </si>
  <si>
    <t>Referentie</t>
  </si>
  <si>
    <t>PrijsType</t>
  </si>
  <si>
    <t>Eenheidsprijs</t>
  </si>
  <si>
    <t>AantalType</t>
  </si>
  <si>
    <t>Bestekcode</t>
  </si>
  <si>
    <t>Regels</t>
  </si>
  <si>
    <t>ProductiestaatRegelType</t>
  </si>
  <si>
    <t>Regels [+]</t>
  </si>
  <si>
    <t>Productiestaat</t>
  </si>
  <si>
    <t>ProductiestaatType</t>
  </si>
  <si>
    <t>Productiestaat [+]</t>
  </si>
  <si>
    <t>Aantalbeoordelingen</t>
  </si>
  <si>
    <t>AGProductiestaatberichtType</t>
  </si>
  <si>
    <t>Lijst LIAnder</t>
  </si>
  <si>
    <t xml:space="preserve">PVC/CPE
PVC-SV
PVC
PE
MPE
HPE
P.C. (Polical)
GIJ
NGIJ
KY
St
AC
</t>
  </si>
  <si>
    <t xml:space="preserve">AGA_SoortWerk </t>
  </si>
  <si>
    <t>Sleutel</t>
  </si>
  <si>
    <t>Niet uniek</t>
  </si>
  <si>
    <t>a</t>
  </si>
  <si>
    <t>c</t>
  </si>
  <si>
    <t>d</t>
  </si>
  <si>
    <t>e</t>
  </si>
  <si>
    <t>f</t>
  </si>
  <si>
    <t>h</t>
  </si>
  <si>
    <t>i</t>
  </si>
  <si>
    <t>j</t>
  </si>
  <si>
    <t>k</t>
  </si>
  <si>
    <t>m</t>
  </si>
  <si>
    <t>n</t>
  </si>
  <si>
    <t>o</t>
  </si>
  <si>
    <t>p</t>
  </si>
  <si>
    <t>q</t>
  </si>
  <si>
    <t>s</t>
  </si>
  <si>
    <t>t</t>
  </si>
  <si>
    <t>u</t>
  </si>
  <si>
    <t>v</t>
  </si>
  <si>
    <t>w</t>
  </si>
  <si>
    <t>x</t>
  </si>
  <si>
    <t>y</t>
  </si>
  <si>
    <t>z</t>
  </si>
  <si>
    <t>F</t>
  </si>
  <si>
    <t>A</t>
  </si>
  <si>
    <t>Fa9&amp;</t>
  </si>
  <si>
    <t>Ga9&amp;</t>
  </si>
  <si>
    <t>Fb9&amp;</t>
  </si>
  <si>
    <t>Gb9&amp;</t>
  </si>
  <si>
    <t>Fc9&amp;</t>
  </si>
  <si>
    <t>Gc9&amp;</t>
  </si>
  <si>
    <t>Fd9&amp;</t>
  </si>
  <si>
    <t>Gd9&amp;</t>
  </si>
  <si>
    <t>Fe9&amp;</t>
  </si>
  <si>
    <t>Ge9&amp;</t>
  </si>
  <si>
    <t>Ff9&amp;</t>
  </si>
  <si>
    <t>Gf9&amp;</t>
  </si>
  <si>
    <t>Fg9&amp;</t>
  </si>
  <si>
    <t>Gg9&amp;</t>
  </si>
  <si>
    <t>Fh9&amp;</t>
  </si>
  <si>
    <t>Gh9&amp;</t>
  </si>
  <si>
    <t>Fi9&amp;</t>
  </si>
  <si>
    <t>Gi9&amp;</t>
  </si>
  <si>
    <t>Fj9&amp;</t>
  </si>
  <si>
    <t>Gj9&amp;</t>
  </si>
  <si>
    <t>Fk9&amp;</t>
  </si>
  <si>
    <t>Gk9&amp;</t>
  </si>
  <si>
    <t>Fl9&amp;</t>
  </si>
  <si>
    <t>Gl9&amp;</t>
  </si>
  <si>
    <t>Fm9&amp;</t>
  </si>
  <si>
    <t>Gm9&amp;</t>
  </si>
  <si>
    <t>Fn9&amp;</t>
  </si>
  <si>
    <t>Gn9&amp;</t>
  </si>
  <si>
    <t>Fo9&amp;</t>
  </si>
  <si>
    <t>Go9&amp;</t>
  </si>
  <si>
    <t>Fp9&amp;</t>
  </si>
  <si>
    <t>Gp9&amp;</t>
  </si>
  <si>
    <t>Fq9&amp;</t>
  </si>
  <si>
    <t>Gq9&amp;</t>
  </si>
  <si>
    <t>Fr9&amp;</t>
  </si>
  <si>
    <t>Gr9&amp;</t>
  </si>
  <si>
    <t>Fs9&amp;</t>
  </si>
  <si>
    <t>Gs9&amp;</t>
  </si>
  <si>
    <t>Ft9&amp;</t>
  </si>
  <si>
    <t>Gt9&amp;</t>
  </si>
  <si>
    <t>Fu9&amp;</t>
  </si>
  <si>
    <t>Gu9&amp;</t>
  </si>
  <si>
    <t>Fv9&amp;</t>
  </si>
  <si>
    <t>Gv9&amp;</t>
  </si>
  <si>
    <t>Fw9&amp;</t>
  </si>
  <si>
    <t>Gw9&amp;</t>
  </si>
  <si>
    <t>Fx9&amp;</t>
  </si>
  <si>
    <t>Gx9&amp;</t>
  </si>
  <si>
    <t>Fy9&amp;</t>
  </si>
  <si>
    <t>Gy9&amp;</t>
  </si>
  <si>
    <t>Fz9&amp;</t>
  </si>
  <si>
    <t>Gz9&amp;</t>
  </si>
  <si>
    <t xml:space="preserve">Waardelijst uit Business Rules document geknipt en op de juiste plaats gezet op de DSP wiki. </t>
  </si>
  <si>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 xml:space="preserve">Klant
</t>
    </r>
    <r>
      <rPr>
        <i/>
        <sz val="11"/>
        <color rgb="FF92D050"/>
        <rFont val="Calibri"/>
        <family val="2"/>
        <scheme val="minor"/>
      </rPr>
      <t>Etageschets</t>
    </r>
  </si>
  <si>
    <t>Tabblad</t>
  </si>
  <si>
    <t>Regel</t>
  </si>
  <si>
    <t>Kolom</t>
  </si>
  <si>
    <t>Change</t>
  </si>
  <si>
    <t>AGA</t>
  </si>
  <si>
    <t>T</t>
  </si>
  <si>
    <r>
      <t>Menie
Asfalt
HPE-mantel
Asfalt Bitumen
PE XTRU
PE
Vetband
PE GESINTERD</t>
    </r>
    <r>
      <rPr>
        <sz val="11"/>
        <color theme="1"/>
        <rFont val="Calibri"/>
        <family val="2"/>
        <scheme val="minor"/>
      </rPr>
      <t xml:space="preserve">
Anders</t>
    </r>
  </si>
  <si>
    <t>Wijziging</t>
  </si>
  <si>
    <r>
      <t>PVC
Slagvast PVC (CPE)
Staal</t>
    </r>
    <r>
      <rPr>
        <sz val="11"/>
        <color theme="1"/>
        <rFont val="Calibri"/>
        <family val="2"/>
        <scheme val="minor"/>
      </rPr>
      <t xml:space="preserve">
PE
NGY
Gietijzer</t>
    </r>
    <r>
      <rPr>
        <sz val="11"/>
        <color theme="1"/>
        <rFont val="Calibri"/>
        <family val="2"/>
        <scheme val="minor"/>
      </rPr>
      <t xml:space="preserve">
Anders</t>
    </r>
  </si>
  <si>
    <t>LIANDER - WAARDENLIJST (Beperkt)</t>
  </si>
  <si>
    <t>Zie voor details changelog hieronder</t>
  </si>
  <si>
    <t xml:space="preserve">Velden zijn GEEL gemarkeerd waar het de wijzigingen betreft. </t>
  </si>
  <si>
    <t>Waardelijst AGA Materiaal Mantel bijgewerkt</t>
  </si>
  <si>
    <t xml:space="preserve">
VG-VMvKas
VG-YMvKas mb
VG-VMvK
VG-VMvKh
VO-YMvKas
VO-YMvKas mb
YMvKas
YMvKmb
V-VMvKhsas
GPLK
Anders</t>
  </si>
  <si>
    <t xml:space="preserve">Oude 1.33 waardelijst toegevoegd. 'Kunstof' verwijderd. 'Anders' Toegevoegd.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</si>
</sst>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sz val="10"/>
      <color theme="1"/>
      <name val="Verdana"/>
      <family val="2"/>
    </font>
    <font>
      <b/>
      <sz val="9"/>
      <color indexed="81"/>
      <name val="Tahoma"/>
      <family val="2"/>
    </font>
    <font>
      <sz val="11"/>
      <color rgb="FF92D050"/>
      <name val="Calibri"/>
      <family val="2"/>
      <scheme val="minor"/>
    </font>
    <font>
      <i/>
      <sz val="11"/>
      <color rgb="FF92D050"/>
      <name val="Calibri"/>
      <family val="2"/>
      <scheme val="minor"/>
    </font>
    <font>
      <sz val="11"/>
      <name val="Calibri"/>
      <family val="2"/>
      <scheme val="minor"/>
    </font>
    <font>
      <i/>
      <sz val="11"/>
      <color theme="1"/>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rgb="FF00B05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auto="1"/>
      </left>
      <right style="hair">
        <color auto="1"/>
      </right>
      <top style="hair">
        <color auto="1"/>
      </top>
      <bottom style="hair">
        <color auto="1"/>
      </bottom>
      <diagonal/>
    </border>
    <border>
      <left style="hair">
        <color auto="1"/>
      </left>
      <right style="hair">
        <color auto="1"/>
      </right>
      <top/>
      <bottom/>
      <diagonal/>
    </border>
  </borders>
  <cellStyleXfs count="2">
    <xf numFmtId="0" fontId="0" fillId="0" borderId="0"/>
    <xf numFmtId="0" fontId="2" fillId="0" borderId="0"/>
  </cellStyleXfs>
  <cellXfs count="65">
    <xf numFmtId="0" fontId="0" fillId="0" borderId="0" xfId="0"/>
    <xf numFmtId="0" fontId="0" fillId="0" borderId="1" xfId="0" applyBorder="1" applyAlignment="1">
      <alignment horizontal="left" vertical="top"/>
    </xf>
    <xf numFmtId="0" fontId="0" fillId="0" borderId="0" xfId="0" applyAlignment="1">
      <alignment horizontal="left" vertical="top"/>
    </xf>
    <xf numFmtId="0" fontId="0" fillId="0" borderId="0" xfId="0" applyFill="1" applyAlignment="1">
      <alignment horizontal="left" vertical="top"/>
    </xf>
    <xf numFmtId="0" fontId="0" fillId="0" borderId="1" xfId="0" applyBorder="1" applyAlignment="1">
      <alignment horizontal="left" vertical="top" wrapText="1"/>
    </xf>
    <xf numFmtId="0" fontId="0" fillId="3" borderId="1" xfId="0" applyFill="1" applyBorder="1" applyAlignment="1">
      <alignment horizontal="left" vertical="top"/>
    </xf>
    <xf numFmtId="0" fontId="0" fillId="2" borderId="2" xfId="0" applyFill="1" applyBorder="1" applyAlignment="1">
      <alignment horizontal="left" vertical="top"/>
    </xf>
    <xf numFmtId="0" fontId="0" fillId="2" borderId="1" xfId="0" applyFill="1" applyBorder="1" applyAlignment="1">
      <alignment horizontal="left" vertical="top"/>
    </xf>
    <xf numFmtId="0" fontId="0" fillId="3" borderId="2" xfId="0" applyFill="1" applyBorder="1" applyAlignment="1">
      <alignment horizontal="left" vertical="top"/>
    </xf>
    <xf numFmtId="0" fontId="0" fillId="0" borderId="0" xfId="0" applyBorder="1" applyAlignment="1">
      <alignment horizontal="left" vertical="top"/>
    </xf>
    <xf numFmtId="0" fontId="0" fillId="0" borderId="0" xfId="0" applyFill="1" applyBorder="1" applyAlignment="1">
      <alignment horizontal="left" vertical="top"/>
    </xf>
    <xf numFmtId="0" fontId="1" fillId="5" borderId="1" xfId="0" applyFont="1" applyFill="1" applyBorder="1" applyAlignment="1">
      <alignment horizontal="left" vertical="top" textRotation="90"/>
    </xf>
    <xf numFmtId="0" fontId="1" fillId="0" borderId="1" xfId="0" applyFont="1" applyBorder="1" applyAlignment="1">
      <alignment horizontal="left" vertical="top"/>
    </xf>
    <xf numFmtId="0" fontId="1" fillId="0" borderId="0" xfId="0" applyFont="1" applyFill="1" applyAlignment="1">
      <alignment horizontal="left" vertical="top"/>
    </xf>
    <xf numFmtId="0" fontId="1" fillId="0" borderId="0" xfId="0" applyFont="1" applyAlignment="1">
      <alignment horizontal="left" vertical="top"/>
    </xf>
    <xf numFmtId="0" fontId="1" fillId="3" borderId="1" xfId="0" applyFont="1" applyFill="1" applyBorder="1" applyAlignment="1">
      <alignment horizontal="left" vertical="top"/>
    </xf>
    <xf numFmtId="0" fontId="0" fillId="4" borderId="2" xfId="0" applyFill="1" applyBorder="1" applyAlignment="1">
      <alignment horizontal="left" vertical="top"/>
    </xf>
    <xf numFmtId="0" fontId="0" fillId="4" borderId="1" xfId="0" applyFill="1" applyBorder="1" applyAlignment="1">
      <alignment horizontal="left" vertical="top"/>
    </xf>
    <xf numFmtId="0" fontId="0" fillId="0" borderId="0" xfId="0" applyFill="1" applyBorder="1" applyAlignment="1">
      <alignment horizontal="left" vertical="top" textRotation="90"/>
    </xf>
    <xf numFmtId="0" fontId="0" fillId="5" borderId="1" xfId="0" applyFill="1" applyBorder="1" applyAlignment="1">
      <alignment horizontal="left" vertical="top"/>
    </xf>
    <xf numFmtId="0" fontId="0" fillId="0" borderId="0" xfId="0" applyFill="1" applyBorder="1" applyAlignment="1">
      <alignment horizontal="center" vertical="top" textRotation="90"/>
    </xf>
    <xf numFmtId="0" fontId="0" fillId="3" borderId="1" xfId="0" applyFill="1" applyBorder="1" applyAlignment="1">
      <alignment horizontal="center" vertical="top" textRotation="90"/>
    </xf>
    <xf numFmtId="0" fontId="7" fillId="0" borderId="0" xfId="0" applyFont="1" applyFill="1" applyBorder="1" applyAlignment="1">
      <alignment horizontal="left" vertical="top"/>
    </xf>
    <xf numFmtId="0" fontId="0" fillId="0" borderId="0" xfId="0" applyFont="1" applyFill="1" applyBorder="1" applyAlignment="1">
      <alignment horizontal="left" vertical="top"/>
    </xf>
    <xf numFmtId="0" fontId="7" fillId="0" borderId="0" xfId="0" applyFont="1" applyFill="1" applyBorder="1" applyAlignment="1">
      <alignment horizontal="center" vertical="top" textRotation="90"/>
    </xf>
    <xf numFmtId="0" fontId="7" fillId="0" borderId="0" xfId="0" applyFont="1" applyFill="1" applyBorder="1" applyAlignment="1">
      <alignment vertical="top" textRotation="90"/>
    </xf>
    <xf numFmtId="0" fontId="0" fillId="2" borderId="2" xfId="0" applyFont="1" applyFill="1" applyBorder="1" applyAlignment="1">
      <alignment horizontal="left" vertical="top"/>
    </xf>
    <xf numFmtId="0" fontId="0" fillId="2" borderId="1" xfId="0" applyFill="1" applyBorder="1" applyAlignment="1">
      <alignment horizontal="center" vertical="top" textRotation="90"/>
    </xf>
    <xf numFmtId="0" fontId="6" fillId="2" borderId="2" xfId="0" applyFont="1" applyFill="1" applyBorder="1" applyAlignment="1">
      <alignment horizontal="left" vertical="top"/>
    </xf>
    <xf numFmtId="0" fontId="0" fillId="6" borderId="1" xfId="0" applyFill="1" applyBorder="1" applyAlignment="1">
      <alignment horizontal="left" vertical="top"/>
    </xf>
    <xf numFmtId="0" fontId="0" fillId="7" borderId="1" xfId="0" applyFill="1" applyBorder="1" applyAlignment="1">
      <alignment horizontal="left" vertical="top"/>
    </xf>
    <xf numFmtId="0" fontId="4" fillId="0" borderId="1" xfId="0" applyFont="1" applyBorder="1" applyAlignment="1">
      <alignment horizontal="left" vertical="top" wrapText="1"/>
    </xf>
    <xf numFmtId="0" fontId="7" fillId="0" borderId="0" xfId="0" applyFont="1" applyBorder="1" applyAlignment="1">
      <alignment horizontal="left" vertical="top"/>
    </xf>
    <xf numFmtId="0" fontId="7" fillId="3" borderId="2" xfId="0" applyFont="1" applyFill="1" applyBorder="1" applyAlignment="1">
      <alignment horizontal="left" vertical="top"/>
    </xf>
    <xf numFmtId="0" fontId="6" fillId="0" borderId="1" xfId="0" applyFont="1" applyBorder="1" applyAlignment="1">
      <alignment horizontal="left" vertical="top" wrapText="1"/>
    </xf>
    <xf numFmtId="0" fontId="6" fillId="0" borderId="0" xfId="0" quotePrefix="1" applyFont="1" applyFill="1" applyBorder="1" applyAlignment="1">
      <alignment horizontal="left" vertical="top"/>
    </xf>
    <xf numFmtId="0" fontId="1" fillId="0" borderId="0" xfId="0" applyFont="1" applyFill="1" applyBorder="1" applyAlignment="1">
      <alignment horizontal="left" vertical="top"/>
    </xf>
    <xf numFmtId="0" fontId="1" fillId="0" borderId="0" xfId="0" quotePrefix="1" applyFont="1" applyBorder="1" applyAlignment="1">
      <alignment horizontal="left" vertical="top"/>
    </xf>
    <xf numFmtId="0" fontId="1" fillId="3" borderId="2" xfId="0" quotePrefix="1" applyFont="1" applyFill="1" applyBorder="1" applyAlignment="1">
      <alignment horizontal="left" vertical="top"/>
    </xf>
    <xf numFmtId="0" fontId="1" fillId="3" borderId="2" xfId="0" applyFont="1" applyFill="1" applyBorder="1" applyAlignment="1">
      <alignment horizontal="left" vertical="top"/>
    </xf>
    <xf numFmtId="0" fontId="1" fillId="0" borderId="2" xfId="0" applyFont="1" applyFill="1" applyBorder="1" applyAlignment="1">
      <alignment horizontal="left" vertical="top"/>
    </xf>
    <xf numFmtId="0" fontId="0" fillId="8" borderId="6" xfId="0" applyFont="1" applyFill="1" applyBorder="1" applyAlignment="1">
      <alignment wrapText="1"/>
    </xf>
    <xf numFmtId="0" fontId="0" fillId="0" borderId="0" xfId="0" applyAlignment="1">
      <alignment horizontal="left" vertical="top" wrapText="1"/>
    </xf>
    <xf numFmtId="0" fontId="0" fillId="8" borderId="7" xfId="0" applyFont="1" applyFill="1" applyBorder="1" applyAlignment="1">
      <alignment wrapText="1"/>
    </xf>
    <xf numFmtId="0" fontId="0" fillId="8" borderId="0" xfId="0" applyFill="1"/>
    <xf numFmtId="14" fontId="0" fillId="0" borderId="0" xfId="0" applyNumberFormat="1"/>
    <xf numFmtId="0" fontId="0" fillId="9" borderId="1" xfId="0" applyFill="1" applyBorder="1" applyAlignment="1">
      <alignment horizontal="left" vertical="top" wrapText="1"/>
    </xf>
    <xf numFmtId="0" fontId="1" fillId="0" borderId="0" xfId="0" applyFont="1"/>
    <xf numFmtId="0" fontId="0" fillId="0" borderId="1" xfId="0" applyFill="1" applyBorder="1" applyAlignment="1">
      <alignment horizontal="left" vertical="top"/>
    </xf>
    <xf numFmtId="0" fontId="0" fillId="0" borderId="1" xfId="0" applyFill="1" applyBorder="1" applyAlignment="1">
      <alignment horizontal="left" vertical="top" wrapText="1"/>
    </xf>
    <xf numFmtId="0" fontId="0" fillId="0" borderId="0" xfId="0" quotePrefix="1"/>
    <xf numFmtId="0" fontId="1" fillId="9" borderId="1" xfId="0" applyFont="1" applyFill="1" applyBorder="1" applyAlignment="1">
      <alignment horizontal="left" vertical="top"/>
    </xf>
    <xf numFmtId="0" fontId="1" fillId="9" borderId="0" xfId="0" applyFont="1" applyFill="1"/>
    <xf numFmtId="0" fontId="0" fillId="3" borderId="1" xfId="0" applyFill="1" applyBorder="1" applyAlignment="1">
      <alignment horizontal="left" vertical="top" textRotation="90"/>
    </xf>
    <xf numFmtId="0" fontId="0" fillId="2" borderId="1" xfId="0" applyFill="1" applyBorder="1" applyAlignment="1">
      <alignment horizontal="left" vertical="top" textRotation="90"/>
    </xf>
    <xf numFmtId="0" fontId="0" fillId="3" borderId="1" xfId="0" applyFill="1" applyBorder="1" applyAlignment="1">
      <alignment horizontal="center" vertical="top" textRotation="90"/>
    </xf>
    <xf numFmtId="0" fontId="0" fillId="2" borderId="1" xfId="0" applyFill="1" applyBorder="1" applyAlignment="1">
      <alignment horizontal="center" vertical="top" textRotation="90"/>
    </xf>
    <xf numFmtId="0" fontId="0" fillId="4" borderId="1" xfId="0" applyFill="1" applyBorder="1" applyAlignment="1">
      <alignment horizontal="center" vertical="top" textRotation="90"/>
    </xf>
    <xf numFmtId="0" fontId="0" fillId="3" borderId="1" xfId="0" quotePrefix="1" applyFill="1" applyBorder="1" applyAlignment="1">
      <alignment horizontal="center" vertical="top" textRotation="90"/>
    </xf>
    <xf numFmtId="0" fontId="0" fillId="3" borderId="3" xfId="0" applyFill="1" applyBorder="1" applyAlignment="1">
      <alignment horizontal="center" vertical="top" textRotation="90"/>
    </xf>
    <xf numFmtId="0" fontId="0" fillId="3" borderId="4" xfId="0" applyFill="1" applyBorder="1" applyAlignment="1">
      <alignment horizontal="center" vertical="top" textRotation="90"/>
    </xf>
    <xf numFmtId="0" fontId="0" fillId="3" borderId="5" xfId="0" applyFill="1" applyBorder="1" applyAlignment="1">
      <alignment horizontal="center" vertical="top" textRotation="90"/>
    </xf>
    <xf numFmtId="0" fontId="0" fillId="2" borderId="1" xfId="0" applyFont="1" applyFill="1" applyBorder="1" applyAlignment="1">
      <alignment horizontal="center" vertical="top" textRotation="90"/>
    </xf>
    <xf numFmtId="0" fontId="7" fillId="3" borderId="1" xfId="0" applyFont="1" applyFill="1" applyBorder="1" applyAlignment="1">
      <alignment horizontal="center" vertical="top" textRotation="90"/>
    </xf>
    <xf numFmtId="0" fontId="0" fillId="6" borderId="1" xfId="0" applyFill="1" applyBorder="1" applyAlignment="1">
      <alignment horizontal="center" vertical="top" textRotation="90"/>
    </xf>
  </cellXfs>
  <cellStyles count="2">
    <cellStyle name="Standaard" xfId="0" builtinId="0"/>
    <cellStyle name="Standaard 2" xfId="1"/>
  </cellStyles>
  <dxfs count="0"/>
  <tableStyles count="0" defaultTableStyle="TableStyleMedium2" defaultPivotStyle="PivotStyleLight16"/>
  <colors>
    <mruColors>
      <color rgb="FF92D050"/>
      <color rgb="FFFF00FF"/>
      <color rgb="FFCC00CC"/>
      <color rgb="FFFFFFFF"/>
      <color rgb="FFFFCCFF"/>
      <color rgb="FFFF99FF"/>
      <color rgb="FFFF66FF"/>
      <color rgb="FFFFFF99"/>
      <color rgb="FFFFFF6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F15"/>
  <sheetViews>
    <sheetView workbookViewId="0">
      <selection activeCell="F17" sqref="F17"/>
    </sheetView>
  </sheetViews>
  <sheetFormatPr defaultRowHeight="14.25" x14ac:dyDescent="0.45"/>
  <cols>
    <col min="1" max="1" width="8.86328125" customWidth="1"/>
    <col min="2" max="2" width="8.9296875" bestFit="1" customWidth="1"/>
    <col min="3" max="3" width="11.9296875" customWidth="1"/>
    <col min="4" max="4" width="7.796875" customWidth="1"/>
    <col min="5" max="5" width="10.86328125" bestFit="1" customWidth="1"/>
  </cols>
  <sheetData>
    <row r="1" spans="1:6" x14ac:dyDescent="0.45">
      <c r="B1" s="45">
        <v>43963</v>
      </c>
      <c r="C1" t="s">
        <v>550</v>
      </c>
    </row>
    <row r="2" spans="1:6" x14ac:dyDescent="0.45">
      <c r="B2" s="45">
        <v>43931</v>
      </c>
      <c r="C2" t="s">
        <v>536</v>
      </c>
    </row>
    <row r="4" spans="1:6" x14ac:dyDescent="0.45">
      <c r="C4" t="s">
        <v>548</v>
      </c>
    </row>
    <row r="5" spans="1:6" x14ac:dyDescent="0.45">
      <c r="C5" t="s">
        <v>549</v>
      </c>
    </row>
    <row r="9" spans="1:6" x14ac:dyDescent="0.45">
      <c r="A9" s="52" t="s">
        <v>541</v>
      </c>
      <c r="B9" s="47" t="s">
        <v>538</v>
      </c>
      <c r="C9" s="47" t="s">
        <v>539</v>
      </c>
      <c r="D9" s="47" t="s">
        <v>540</v>
      </c>
      <c r="E9" s="47" t="s">
        <v>545</v>
      </c>
      <c r="F9" s="47"/>
    </row>
    <row r="10" spans="1:6" x14ac:dyDescent="0.45">
      <c r="A10">
        <v>1</v>
      </c>
      <c r="B10" t="s">
        <v>542</v>
      </c>
      <c r="C10">
        <v>124</v>
      </c>
      <c r="D10" t="s">
        <v>543</v>
      </c>
      <c r="E10" t="s">
        <v>552</v>
      </c>
    </row>
    <row r="15" spans="1:6" x14ac:dyDescent="0.45">
      <c r="E15" s="5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C1"/>
  <sheetViews>
    <sheetView workbookViewId="0">
      <selection activeCell="C1" sqref="C1"/>
    </sheetView>
  </sheetViews>
  <sheetFormatPr defaultRowHeight="14.25" x14ac:dyDescent="0.45"/>
  <sheetData>
    <row r="1" spans="1:3" x14ac:dyDescent="0.45">
      <c r="A1" t="s">
        <v>482</v>
      </c>
      <c r="B1" t="s">
        <v>483</v>
      </c>
      <c r="C1">
        <v>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112"/>
  <sheetViews>
    <sheetView zoomScale="70" zoomScaleNormal="70" workbookViewId="0">
      <pane xSplit="1" ySplit="1" topLeftCell="E6" activePane="bottomRight" state="frozen"/>
      <selection activeCell="S25" sqref="S25"/>
      <selection pane="topRight" activeCell="S25" sqref="S25"/>
      <selection pane="bottomLeft" activeCell="S25" sqref="S25"/>
      <selection pane="bottomRight" activeCell="R9" sqref="R9"/>
    </sheetView>
  </sheetViews>
  <sheetFormatPr defaultColWidth="8.86328125" defaultRowHeight="14.25" outlineLevelRow="4" outlineLevelCol="1" x14ac:dyDescent="0.45"/>
  <cols>
    <col min="1" max="1" width="21.53125" style="2" bestFit="1" customWidth="1"/>
    <col min="2" max="2" width="2.6640625" style="2" hidden="1" customWidth="1"/>
    <col min="3" max="3" width="3.33203125" style="2" hidden="1" customWidth="1"/>
    <col min="4" max="4" width="20.6640625" style="2" customWidth="1" outlineLevel="1"/>
    <col min="5" max="5" width="3.33203125" style="2" customWidth="1" outlineLevel="1"/>
    <col min="6" max="6" width="18.6640625" style="2" customWidth="1" outlineLevel="1"/>
    <col min="7" max="7" width="3.33203125" style="2" customWidth="1" outlineLevel="1"/>
    <col min="8" max="8" width="18.46484375" style="2" customWidth="1" outlineLevel="1"/>
    <col min="9" max="9" width="3.46484375" style="2" customWidth="1" outlineLevel="1"/>
    <col min="10" max="10" width="21.1328125" style="2" customWidth="1" outlineLevel="1"/>
    <col min="11" max="11" width="3.33203125" style="2" customWidth="1" outlineLevel="1"/>
    <col min="12" max="12" width="16.1328125" style="2" customWidth="1" outlineLevel="1"/>
    <col min="13" max="13" width="3.46484375" style="2" customWidth="1" outlineLevel="1"/>
    <col min="14" max="14" width="8.86328125" style="2" customWidth="1" outlineLevel="1"/>
    <col min="15" max="15" width="3.33203125" style="2" customWidth="1"/>
    <col min="16" max="16" width="25.1328125" style="2" customWidth="1" outlineLevel="1"/>
    <col min="17" max="18" width="35.46484375" style="2" customWidth="1" outlineLevel="1"/>
    <col min="19" max="19" width="3.33203125" style="2" customWidth="1"/>
    <col min="20" max="16384" width="8.86328125" style="2"/>
  </cols>
  <sheetData>
    <row r="1" spans="1:19" s="14" customFormat="1" ht="90" customHeight="1" x14ac:dyDescent="0.45">
      <c r="A1" s="15" t="str">
        <f>D1</f>
        <v>TechnischGereedbericht</v>
      </c>
      <c r="B1" s="15" t="s">
        <v>230</v>
      </c>
      <c r="D1" s="15" t="s">
        <v>227</v>
      </c>
      <c r="O1" s="11" t="s">
        <v>177</v>
      </c>
      <c r="P1" s="12" t="s">
        <v>229</v>
      </c>
      <c r="Q1" s="12" t="s">
        <v>176</v>
      </c>
      <c r="R1" s="12" t="s">
        <v>228</v>
      </c>
      <c r="S1" s="11" t="s">
        <v>175</v>
      </c>
    </row>
    <row r="2" spans="1:19" ht="14.45" customHeight="1" x14ac:dyDescent="0.45">
      <c r="A2" s="5" t="str">
        <f>F2</f>
        <v>OpdrachtID</v>
      </c>
      <c r="B2" s="5" t="s">
        <v>136</v>
      </c>
      <c r="E2" s="53" t="s">
        <v>227</v>
      </c>
      <c r="F2" s="8" t="s">
        <v>0</v>
      </c>
      <c r="P2" s="1" t="s">
        <v>172</v>
      </c>
      <c r="Q2" s="1"/>
      <c r="R2" s="1"/>
    </row>
    <row r="3" spans="1:19" x14ac:dyDescent="0.45">
      <c r="A3" s="5" t="str">
        <f>F3</f>
        <v>Versienummer</v>
      </c>
      <c r="B3" s="5" t="s">
        <v>136</v>
      </c>
      <c r="E3" s="53"/>
      <c r="F3" s="8" t="s">
        <v>1</v>
      </c>
      <c r="P3" s="1" t="s">
        <v>171</v>
      </c>
      <c r="Q3" s="1"/>
      <c r="R3" s="1"/>
    </row>
    <row r="4" spans="1:19" x14ac:dyDescent="0.45">
      <c r="A4" s="7" t="str">
        <f>F4</f>
        <v>Bijlagen [+]</v>
      </c>
      <c r="B4" s="7" t="s">
        <v>136</v>
      </c>
      <c r="E4" s="53"/>
      <c r="F4" s="6" t="s">
        <v>105</v>
      </c>
      <c r="P4" s="1" t="s">
        <v>170</v>
      </c>
      <c r="Q4" s="1"/>
      <c r="R4" s="1"/>
    </row>
    <row r="5" spans="1:19" outlineLevel="1" x14ac:dyDescent="0.45">
      <c r="A5" s="5" t="str">
        <f t="shared" ref="A5:A11" si="0">H5</f>
        <v>BijlageID</v>
      </c>
      <c r="B5" s="5" t="s">
        <v>136</v>
      </c>
      <c r="E5" s="53"/>
      <c r="G5" s="54" t="s">
        <v>169</v>
      </c>
      <c r="H5" s="5" t="s">
        <v>2</v>
      </c>
      <c r="P5" s="1" t="s">
        <v>160</v>
      </c>
      <c r="Q5" s="1"/>
      <c r="R5" s="1"/>
    </row>
    <row r="6" spans="1:19" outlineLevel="1" x14ac:dyDescent="0.45">
      <c r="A6" s="5" t="str">
        <f t="shared" si="0"/>
        <v>Bestandsnaam</v>
      </c>
      <c r="B6" s="5" t="s">
        <v>136</v>
      </c>
      <c r="E6" s="53"/>
      <c r="G6" s="54"/>
      <c r="H6" s="5" t="s">
        <v>3</v>
      </c>
      <c r="P6" s="1" t="s">
        <v>160</v>
      </c>
      <c r="Q6" s="1"/>
      <c r="R6" s="1"/>
    </row>
    <row r="7" spans="1:19" outlineLevel="1" x14ac:dyDescent="0.45">
      <c r="A7" s="5" t="str">
        <f t="shared" si="0"/>
        <v>Extensie</v>
      </c>
      <c r="B7" s="5" t="s">
        <v>136</v>
      </c>
      <c r="E7" s="53"/>
      <c r="G7" s="54"/>
      <c r="H7" s="5" t="s">
        <v>4</v>
      </c>
      <c r="P7" s="1" t="s">
        <v>160</v>
      </c>
      <c r="Q7" s="1"/>
      <c r="R7" s="1"/>
    </row>
    <row r="8" spans="1:19" outlineLevel="1" x14ac:dyDescent="0.45">
      <c r="A8" s="7" t="str">
        <f t="shared" si="0"/>
        <v>Omschrijving</v>
      </c>
      <c r="B8" s="7" t="s">
        <v>136</v>
      </c>
      <c r="E8" s="53"/>
      <c r="G8" s="54"/>
      <c r="H8" s="7" t="s">
        <v>5</v>
      </c>
      <c r="P8" s="1" t="s">
        <v>160</v>
      </c>
      <c r="Q8" s="1"/>
      <c r="R8" s="1"/>
    </row>
    <row r="9" spans="1:19" ht="250.5" customHeight="1" outlineLevel="1" x14ac:dyDescent="0.45">
      <c r="A9" s="5" t="str">
        <f t="shared" si="0"/>
        <v>Documentsoort</v>
      </c>
      <c r="B9" s="5" t="s">
        <v>136</v>
      </c>
      <c r="E9" s="53"/>
      <c r="G9" s="54"/>
      <c r="H9" s="5" t="s">
        <v>6</v>
      </c>
      <c r="P9" s="1" t="s">
        <v>168</v>
      </c>
      <c r="Q9" s="4" t="s">
        <v>167</v>
      </c>
      <c r="R9" s="46" t="s">
        <v>167</v>
      </c>
    </row>
    <row r="10" spans="1:19" outlineLevel="1" x14ac:dyDescent="0.45">
      <c r="A10" s="7" t="str">
        <f t="shared" si="0"/>
        <v>MIMEType</v>
      </c>
      <c r="B10" s="7" t="s">
        <v>136</v>
      </c>
      <c r="E10" s="53"/>
      <c r="G10" s="54"/>
      <c r="H10" s="7" t="s">
        <v>7</v>
      </c>
      <c r="P10" s="1" t="s">
        <v>160</v>
      </c>
      <c r="Q10" s="1"/>
      <c r="R10" s="1"/>
    </row>
    <row r="11" spans="1:19" outlineLevel="1" x14ac:dyDescent="0.45">
      <c r="A11" s="7" t="str">
        <f t="shared" si="0"/>
        <v>Versienummer</v>
      </c>
      <c r="B11" s="7" t="s">
        <v>136</v>
      </c>
      <c r="E11" s="53"/>
      <c r="G11" s="54"/>
      <c r="H11" s="7" t="s">
        <v>1</v>
      </c>
      <c r="P11" s="1" t="s">
        <v>165</v>
      </c>
      <c r="Q11" s="1"/>
      <c r="R11" s="1"/>
    </row>
    <row r="12" spans="1:19" x14ac:dyDescent="0.45">
      <c r="A12" s="7" t="str">
        <f>F12</f>
        <v>Choice [+]</v>
      </c>
      <c r="B12" s="7" t="s">
        <v>136</v>
      </c>
      <c r="E12" s="53"/>
      <c r="F12" s="6" t="s">
        <v>137</v>
      </c>
      <c r="P12" s="1" t="s">
        <v>164</v>
      </c>
      <c r="Q12" s="1"/>
      <c r="R12" s="1"/>
    </row>
    <row r="13" spans="1:19" ht="14.45" customHeight="1" outlineLevel="1" x14ac:dyDescent="0.45">
      <c r="A13" s="7" t="str">
        <f>H13</f>
        <v>AansluitingGas [+]</v>
      </c>
      <c r="B13" s="7" t="s">
        <v>136</v>
      </c>
      <c r="E13" s="53"/>
      <c r="G13" s="54" t="s">
        <v>164</v>
      </c>
      <c r="H13" s="6" t="s">
        <v>109</v>
      </c>
      <c r="P13" s="1" t="s">
        <v>226</v>
      </c>
      <c r="Q13" s="1"/>
      <c r="R13" s="1"/>
    </row>
    <row r="14" spans="1:19" ht="14.45" customHeight="1" outlineLevel="2" x14ac:dyDescent="0.45">
      <c r="A14" s="5" t="str">
        <f>J14</f>
        <v>EANcode</v>
      </c>
      <c r="B14" s="5" t="s">
        <v>136</v>
      </c>
      <c r="E14" s="53"/>
      <c r="G14" s="54"/>
      <c r="I14" s="54" t="s">
        <v>225</v>
      </c>
      <c r="J14" s="8" t="s">
        <v>16</v>
      </c>
      <c r="P14" s="1" t="s">
        <v>220</v>
      </c>
      <c r="Q14" s="1"/>
      <c r="R14" s="1"/>
    </row>
    <row r="15" spans="1:19" ht="14.45" customHeight="1" outlineLevel="2" x14ac:dyDescent="0.45">
      <c r="A15" s="5" t="str">
        <f>J15</f>
        <v>Werkzaamheden [+]</v>
      </c>
      <c r="B15" s="5" t="s">
        <v>136</v>
      </c>
      <c r="E15" s="53"/>
      <c r="G15" s="54"/>
      <c r="I15" s="54"/>
      <c r="J15" s="8" t="s">
        <v>116</v>
      </c>
      <c r="P15" s="1" t="s">
        <v>219</v>
      </c>
      <c r="Q15" s="1"/>
      <c r="R15" s="1"/>
    </row>
    <row r="16" spans="1:19" ht="142.5" outlineLevel="3" x14ac:dyDescent="0.45">
      <c r="A16" s="5" t="str">
        <f t="shared" ref="A16:A21" si="1">L16</f>
        <v>Aansluiting</v>
      </c>
      <c r="B16" s="5" t="s">
        <v>136</v>
      </c>
      <c r="E16" s="53"/>
      <c r="G16" s="54"/>
      <c r="I16" s="54"/>
      <c r="K16" s="53" t="s">
        <v>186</v>
      </c>
      <c r="L16" s="5" t="s">
        <v>98</v>
      </c>
      <c r="P16" s="1" t="s">
        <v>218</v>
      </c>
      <c r="Q16" s="4" t="s">
        <v>217</v>
      </c>
      <c r="R16" s="4" t="s">
        <v>217</v>
      </c>
    </row>
    <row r="17" spans="1:18" ht="99.75" outlineLevel="3" x14ac:dyDescent="0.45">
      <c r="A17" s="5" t="str">
        <f t="shared" si="1"/>
        <v>Binnenwerk</v>
      </c>
      <c r="B17" s="5" t="s">
        <v>136</v>
      </c>
      <c r="E17" s="53"/>
      <c r="G17" s="54"/>
      <c r="I17" s="54"/>
      <c r="K17" s="53"/>
      <c r="L17" s="5" t="s">
        <v>99</v>
      </c>
      <c r="P17" s="1" t="s">
        <v>216</v>
      </c>
      <c r="Q17" s="4" t="s">
        <v>215</v>
      </c>
      <c r="R17" s="4" t="s">
        <v>215</v>
      </c>
    </row>
    <row r="18" spans="1:18" ht="71.25" outlineLevel="3" x14ac:dyDescent="0.45">
      <c r="A18" s="5" t="str">
        <f t="shared" si="1"/>
        <v>Meter</v>
      </c>
      <c r="B18" s="5" t="s">
        <v>136</v>
      </c>
      <c r="E18" s="53"/>
      <c r="G18" s="54"/>
      <c r="I18" s="54"/>
      <c r="K18" s="53"/>
      <c r="L18" s="5" t="s">
        <v>100</v>
      </c>
      <c r="P18" s="1" t="s">
        <v>203</v>
      </c>
      <c r="Q18" s="4" t="s">
        <v>214</v>
      </c>
      <c r="R18" s="4" t="s">
        <v>214</v>
      </c>
    </row>
    <row r="19" spans="1:18" ht="42.75" outlineLevel="3" x14ac:dyDescent="0.45">
      <c r="A19" s="5" t="str">
        <f t="shared" si="1"/>
        <v>TypeAansluiting</v>
      </c>
      <c r="B19" s="5" t="s">
        <v>136</v>
      </c>
      <c r="E19" s="53"/>
      <c r="G19" s="54"/>
      <c r="I19" s="54"/>
      <c r="K19" s="53"/>
      <c r="L19" s="5" t="s">
        <v>101</v>
      </c>
      <c r="P19" s="1" t="s">
        <v>213</v>
      </c>
      <c r="Q19" s="4" t="s">
        <v>212</v>
      </c>
      <c r="R19" s="4" t="s">
        <v>212</v>
      </c>
    </row>
    <row r="20" spans="1:18" ht="57" outlineLevel="3" x14ac:dyDescent="0.45">
      <c r="A20" s="5" t="str">
        <f t="shared" si="1"/>
        <v>FysiekeStatus</v>
      </c>
      <c r="B20" s="5" t="s">
        <v>136</v>
      </c>
      <c r="E20" s="53"/>
      <c r="G20" s="54"/>
      <c r="I20" s="54"/>
      <c r="K20" s="53"/>
      <c r="L20" s="5" t="s">
        <v>102</v>
      </c>
      <c r="P20" s="1" t="s">
        <v>211</v>
      </c>
      <c r="Q20" s="4" t="s">
        <v>210</v>
      </c>
      <c r="R20" s="4" t="s">
        <v>210</v>
      </c>
    </row>
    <row r="21" spans="1:18" ht="42.75" outlineLevel="3" x14ac:dyDescent="0.45">
      <c r="A21" s="5" t="str">
        <f t="shared" si="1"/>
        <v>WijzigenCapaciteit</v>
      </c>
      <c r="B21" s="5" t="s">
        <v>136</v>
      </c>
      <c r="E21" s="53"/>
      <c r="G21" s="54"/>
      <c r="I21" s="54"/>
      <c r="K21" s="53"/>
      <c r="L21" s="5" t="s">
        <v>103</v>
      </c>
      <c r="P21" s="1" t="s">
        <v>209</v>
      </c>
      <c r="Q21" s="4" t="s">
        <v>208</v>
      </c>
      <c r="R21" s="4" t="s">
        <v>208</v>
      </c>
    </row>
    <row r="22" spans="1:18" ht="57" outlineLevel="2" x14ac:dyDescent="0.45">
      <c r="A22" s="7" t="str">
        <f>J22</f>
        <v>WijzeOplevering</v>
      </c>
      <c r="B22" s="7" t="s">
        <v>135</v>
      </c>
      <c r="E22" s="53"/>
      <c r="G22" s="54"/>
      <c r="I22" s="54"/>
      <c r="J22" s="6" t="s">
        <v>138</v>
      </c>
      <c r="P22" s="1" t="s">
        <v>207</v>
      </c>
      <c r="Q22" s="4" t="s">
        <v>206</v>
      </c>
      <c r="R22" s="4" t="s">
        <v>206</v>
      </c>
    </row>
    <row r="23" spans="1:18" ht="242.25" outlineLevel="2" x14ac:dyDescent="0.45">
      <c r="A23" s="7" t="str">
        <f>J23</f>
        <v>RedenTraditioneleMeter</v>
      </c>
      <c r="B23" s="7" t="s">
        <v>136</v>
      </c>
      <c r="E23" s="53"/>
      <c r="G23" s="54"/>
      <c r="I23" s="54"/>
      <c r="J23" s="6" t="s">
        <v>139</v>
      </c>
      <c r="P23" s="1" t="s">
        <v>205</v>
      </c>
      <c r="Q23" s="4" t="s">
        <v>204</v>
      </c>
      <c r="R23" s="4" t="s">
        <v>204</v>
      </c>
    </row>
    <row r="24" spans="1:18" ht="14.45" customHeight="1" outlineLevel="2" x14ac:dyDescent="0.45">
      <c r="A24" s="7" t="str">
        <f>J24</f>
        <v>VerwijderdeMeter [+]</v>
      </c>
      <c r="B24" s="7" t="s">
        <v>135</v>
      </c>
      <c r="E24" s="53"/>
      <c r="G24" s="54"/>
      <c r="I24" s="54"/>
      <c r="J24" s="6" t="s">
        <v>140</v>
      </c>
      <c r="P24" s="1" t="s">
        <v>203</v>
      </c>
      <c r="Q24" s="1"/>
      <c r="R24" s="1"/>
    </row>
    <row r="25" spans="1:18" ht="14.45" customHeight="1" outlineLevel="3" x14ac:dyDescent="0.45">
      <c r="A25" s="5" t="str">
        <f>L25</f>
        <v>Meternummer</v>
      </c>
      <c r="B25" s="5" t="s">
        <v>136</v>
      </c>
      <c r="E25" s="53"/>
      <c r="G25" s="54"/>
      <c r="I25" s="54"/>
      <c r="K25" s="54" t="s">
        <v>185</v>
      </c>
      <c r="L25" s="8" t="s">
        <v>141</v>
      </c>
      <c r="P25" s="1" t="s">
        <v>160</v>
      </c>
      <c r="Q25" s="1"/>
      <c r="R25" s="1"/>
    </row>
    <row r="26" spans="1:18" ht="14.45" customHeight="1" outlineLevel="3" x14ac:dyDescent="0.45">
      <c r="A26" s="17" t="str">
        <f>L26</f>
        <v>Barcode</v>
      </c>
      <c r="B26" s="17" t="s">
        <v>136</v>
      </c>
      <c r="E26" s="53"/>
      <c r="G26" s="54"/>
      <c r="I26" s="54"/>
      <c r="K26" s="54"/>
      <c r="L26" s="16" t="s">
        <v>142</v>
      </c>
      <c r="P26" s="1" t="s">
        <v>160</v>
      </c>
      <c r="Q26" s="1"/>
      <c r="R26" s="1"/>
    </row>
    <row r="27" spans="1:18" ht="14.45" customHeight="1" outlineLevel="3" x14ac:dyDescent="0.45">
      <c r="A27" s="5" t="str">
        <f>L27</f>
        <v>Telwerk [+]</v>
      </c>
      <c r="B27" s="5" t="s">
        <v>136</v>
      </c>
      <c r="E27" s="53"/>
      <c r="G27" s="54"/>
      <c r="I27" s="54"/>
      <c r="K27" s="54"/>
      <c r="L27" s="8" t="s">
        <v>143</v>
      </c>
      <c r="P27" s="1" t="s">
        <v>202</v>
      </c>
      <c r="Q27" s="1"/>
      <c r="R27" s="1"/>
    </row>
    <row r="28" spans="1:18" ht="14.45" customHeight="1" outlineLevel="4" x14ac:dyDescent="0.45">
      <c r="A28" s="5" t="str">
        <f>N28</f>
        <v>Nummer</v>
      </c>
      <c r="B28" s="5" t="s">
        <v>136</v>
      </c>
      <c r="E28" s="53"/>
      <c r="G28" s="54"/>
      <c r="I28" s="54"/>
      <c r="K28" s="54"/>
      <c r="M28" s="53" t="s">
        <v>145</v>
      </c>
      <c r="N28" s="5" t="s">
        <v>47</v>
      </c>
      <c r="P28" s="1" t="s">
        <v>160</v>
      </c>
      <c r="Q28" s="1"/>
      <c r="R28" s="1"/>
    </row>
    <row r="29" spans="1:18" ht="14.45" customHeight="1" outlineLevel="4" x14ac:dyDescent="0.45">
      <c r="A29" s="5" t="str">
        <f>N29</f>
        <v>Stand</v>
      </c>
      <c r="B29" s="5" t="s">
        <v>136</v>
      </c>
      <c r="E29" s="53"/>
      <c r="G29" s="54"/>
      <c r="I29" s="54"/>
      <c r="K29" s="54"/>
      <c r="M29" s="53"/>
      <c r="N29" s="5" t="s">
        <v>144</v>
      </c>
      <c r="P29" s="1" t="s">
        <v>178</v>
      </c>
      <c r="Q29" s="1"/>
      <c r="R29" s="1"/>
    </row>
    <row r="30" spans="1:18" ht="14.45" customHeight="1" outlineLevel="3" x14ac:dyDescent="0.45">
      <c r="A30" s="19"/>
      <c r="B30" s="19"/>
      <c r="E30" s="53"/>
      <c r="G30" s="54"/>
      <c r="I30" s="54"/>
      <c r="P30" s="1"/>
      <c r="Q30" s="1"/>
      <c r="R30" s="1"/>
    </row>
    <row r="31" spans="1:18" ht="14.45" customHeight="1" outlineLevel="2" x14ac:dyDescent="0.45">
      <c r="A31" s="7" t="str">
        <f>J31</f>
        <v>NieuweMeter [+]</v>
      </c>
      <c r="B31" s="7" t="s">
        <v>135</v>
      </c>
      <c r="E31" s="53"/>
      <c r="G31" s="54"/>
      <c r="I31" s="54"/>
      <c r="J31" s="6" t="s">
        <v>147</v>
      </c>
      <c r="P31" s="1" t="s">
        <v>203</v>
      </c>
      <c r="Q31" s="1"/>
      <c r="R31" s="1"/>
    </row>
    <row r="32" spans="1:18" ht="14.45" customHeight="1" outlineLevel="3" x14ac:dyDescent="0.45">
      <c r="A32" s="5" t="str">
        <f>L32</f>
        <v>Meternummer</v>
      </c>
      <c r="B32" s="5" t="s">
        <v>136</v>
      </c>
      <c r="E32" s="53"/>
      <c r="G32" s="54"/>
      <c r="I32" s="54"/>
      <c r="J32" s="10"/>
      <c r="K32" s="54" t="s">
        <v>184</v>
      </c>
      <c r="L32" s="8" t="s">
        <v>141</v>
      </c>
      <c r="P32" s="1" t="s">
        <v>160</v>
      </c>
      <c r="Q32" s="1"/>
      <c r="R32" s="1"/>
    </row>
    <row r="33" spans="1:18" ht="14.45" customHeight="1" outlineLevel="3" x14ac:dyDescent="0.45">
      <c r="A33" s="17" t="str">
        <f>L33</f>
        <v>Barcode</v>
      </c>
      <c r="B33" s="17" t="s">
        <v>136</v>
      </c>
      <c r="E33" s="53"/>
      <c r="G33" s="54"/>
      <c r="I33" s="54"/>
      <c r="K33" s="54"/>
      <c r="L33" s="16" t="s">
        <v>142</v>
      </c>
      <c r="P33" s="1" t="s">
        <v>160</v>
      </c>
      <c r="Q33" s="1"/>
      <c r="R33" s="1"/>
    </row>
    <row r="34" spans="1:18" ht="14.45" customHeight="1" outlineLevel="3" x14ac:dyDescent="0.45">
      <c r="A34" s="5" t="str">
        <f>L34</f>
        <v>Telwerk</v>
      </c>
      <c r="B34" s="5" t="s">
        <v>136</v>
      </c>
      <c r="E34" s="53"/>
      <c r="G34" s="54"/>
      <c r="I34" s="54"/>
      <c r="K34" s="54"/>
      <c r="L34" s="8" t="s">
        <v>145</v>
      </c>
      <c r="P34" s="1" t="s">
        <v>202</v>
      </c>
      <c r="Q34" s="1"/>
      <c r="R34" s="1"/>
    </row>
    <row r="35" spans="1:18" ht="14.45" customHeight="1" outlineLevel="4" x14ac:dyDescent="0.45">
      <c r="A35" s="5" t="str">
        <f>N35</f>
        <v>Nummer</v>
      </c>
      <c r="B35" s="5" t="s">
        <v>136</v>
      </c>
      <c r="E35" s="53"/>
      <c r="G35" s="54"/>
      <c r="I35" s="54"/>
      <c r="K35" s="54"/>
      <c r="M35" s="53" t="s">
        <v>145</v>
      </c>
      <c r="N35" s="5" t="s">
        <v>47</v>
      </c>
      <c r="P35" s="1" t="s">
        <v>160</v>
      </c>
      <c r="Q35" s="1"/>
      <c r="R35" s="1"/>
    </row>
    <row r="36" spans="1:18" ht="14.45" customHeight="1" outlineLevel="4" x14ac:dyDescent="0.45">
      <c r="A36" s="5" t="str">
        <f>N36</f>
        <v>Stand</v>
      </c>
      <c r="B36" s="5" t="s">
        <v>136</v>
      </c>
      <c r="E36" s="53"/>
      <c r="G36" s="54"/>
      <c r="I36" s="54"/>
      <c r="K36" s="54"/>
      <c r="M36" s="53"/>
      <c r="N36" s="5" t="s">
        <v>144</v>
      </c>
      <c r="P36" s="1" t="s">
        <v>178</v>
      </c>
      <c r="Q36" s="1"/>
      <c r="R36" s="1"/>
    </row>
    <row r="37" spans="1:18" ht="14.45" customHeight="1" outlineLevel="3" x14ac:dyDescent="0.45">
      <c r="A37" s="19"/>
      <c r="B37" s="19"/>
      <c r="E37" s="53"/>
      <c r="G37" s="54"/>
      <c r="I37" s="54"/>
      <c r="N37" s="10"/>
      <c r="P37" s="1"/>
      <c r="Q37" s="1"/>
      <c r="R37" s="1"/>
    </row>
    <row r="38" spans="1:18" ht="85.5" outlineLevel="2" x14ac:dyDescent="0.45">
      <c r="A38" s="7" t="str">
        <f>J38</f>
        <v>Capaciteit</v>
      </c>
      <c r="B38" s="7" t="s">
        <v>135</v>
      </c>
      <c r="E38" s="53"/>
      <c r="G38" s="54"/>
      <c r="I38" s="54"/>
      <c r="J38" s="6" t="s">
        <v>24</v>
      </c>
      <c r="P38" s="1" t="s">
        <v>224</v>
      </c>
      <c r="Q38" s="4" t="s">
        <v>223</v>
      </c>
      <c r="R38" s="4" t="s">
        <v>223</v>
      </c>
    </row>
    <row r="39" spans="1:18" ht="85.5" outlineLevel="2" x14ac:dyDescent="0.45">
      <c r="A39" s="7" t="str">
        <f>J39</f>
        <v>OudeCapaciteit</v>
      </c>
      <c r="B39" s="7" t="s">
        <v>135</v>
      </c>
      <c r="E39" s="53"/>
      <c r="G39" s="54"/>
      <c r="I39" s="54"/>
      <c r="J39" s="6" t="s">
        <v>146</v>
      </c>
      <c r="P39" s="1"/>
      <c r="Q39" s="4" t="s">
        <v>223</v>
      </c>
      <c r="R39" s="4" t="s">
        <v>223</v>
      </c>
    </row>
    <row r="40" spans="1:18" ht="14.45" customHeight="1" outlineLevel="1" x14ac:dyDescent="0.45">
      <c r="A40" s="7" t="str">
        <f>H40</f>
        <v>AansluitingElektra [+]</v>
      </c>
      <c r="B40" s="7" t="s">
        <v>136</v>
      </c>
      <c r="E40" s="53"/>
      <c r="G40" s="54"/>
      <c r="H40" s="6" t="s">
        <v>110</v>
      </c>
      <c r="P40" s="1" t="s">
        <v>222</v>
      </c>
      <c r="Q40" s="1"/>
      <c r="R40" s="1"/>
    </row>
    <row r="41" spans="1:18" ht="14.45" customHeight="1" outlineLevel="2" x14ac:dyDescent="0.45">
      <c r="A41" s="5" t="str">
        <f>J41</f>
        <v>EANcode</v>
      </c>
      <c r="B41" s="5" t="s">
        <v>136</v>
      </c>
      <c r="E41" s="53"/>
      <c r="G41" s="54"/>
      <c r="I41" s="54" t="s">
        <v>221</v>
      </c>
      <c r="J41" s="8" t="s">
        <v>16</v>
      </c>
      <c r="P41" s="1" t="s">
        <v>220</v>
      </c>
      <c r="Q41" s="1"/>
      <c r="R41" s="1"/>
    </row>
    <row r="42" spans="1:18" ht="14.45" customHeight="1" outlineLevel="2" x14ac:dyDescent="0.45">
      <c r="A42" s="5" t="str">
        <f>J42</f>
        <v>Werkzaamheden [+]</v>
      </c>
      <c r="B42" s="5" t="s">
        <v>136</v>
      </c>
      <c r="E42" s="53"/>
      <c r="G42" s="54"/>
      <c r="I42" s="54"/>
      <c r="J42" s="8" t="s">
        <v>116</v>
      </c>
      <c r="P42" s="1" t="s">
        <v>219</v>
      </c>
      <c r="Q42" s="1"/>
      <c r="R42" s="1"/>
    </row>
    <row r="43" spans="1:18" ht="142.5" outlineLevel="3" x14ac:dyDescent="0.45">
      <c r="A43" s="5" t="str">
        <f t="shared" ref="A43:A48" si="2">L43</f>
        <v>Aansluiting</v>
      </c>
      <c r="B43" s="5" t="s">
        <v>136</v>
      </c>
      <c r="E43" s="53"/>
      <c r="G43" s="54"/>
      <c r="I43" s="54"/>
      <c r="K43" s="53" t="s">
        <v>186</v>
      </c>
      <c r="L43" s="5" t="s">
        <v>98</v>
      </c>
      <c r="P43" s="1" t="s">
        <v>218</v>
      </c>
      <c r="Q43" s="4" t="s">
        <v>217</v>
      </c>
      <c r="R43" s="4" t="s">
        <v>217</v>
      </c>
    </row>
    <row r="44" spans="1:18" ht="99.75" outlineLevel="3" x14ac:dyDescent="0.45">
      <c r="A44" s="5" t="str">
        <f t="shared" si="2"/>
        <v>Binnenwerk</v>
      </c>
      <c r="B44" s="5" t="s">
        <v>136</v>
      </c>
      <c r="E44" s="53"/>
      <c r="G44" s="54"/>
      <c r="I44" s="54"/>
      <c r="K44" s="53"/>
      <c r="L44" s="5" t="s">
        <v>99</v>
      </c>
      <c r="P44" s="1" t="s">
        <v>216</v>
      </c>
      <c r="Q44" s="4" t="s">
        <v>215</v>
      </c>
      <c r="R44" s="4" t="s">
        <v>215</v>
      </c>
    </row>
    <row r="45" spans="1:18" ht="71.25" outlineLevel="3" x14ac:dyDescent="0.45">
      <c r="A45" s="5" t="str">
        <f t="shared" si="2"/>
        <v>Meter</v>
      </c>
      <c r="B45" s="5" t="s">
        <v>136</v>
      </c>
      <c r="E45" s="53"/>
      <c r="G45" s="54"/>
      <c r="I45" s="54"/>
      <c r="K45" s="53"/>
      <c r="L45" s="5" t="s">
        <v>100</v>
      </c>
      <c r="P45" s="1" t="s">
        <v>203</v>
      </c>
      <c r="Q45" s="4" t="s">
        <v>214</v>
      </c>
      <c r="R45" s="4" t="s">
        <v>214</v>
      </c>
    </row>
    <row r="46" spans="1:18" ht="42.75" outlineLevel="3" x14ac:dyDescent="0.45">
      <c r="A46" s="5" t="str">
        <f t="shared" si="2"/>
        <v>TypeAansluiting</v>
      </c>
      <c r="B46" s="5" t="s">
        <v>136</v>
      </c>
      <c r="E46" s="53"/>
      <c r="G46" s="54"/>
      <c r="I46" s="54"/>
      <c r="K46" s="53"/>
      <c r="L46" s="5" t="s">
        <v>101</v>
      </c>
      <c r="P46" s="1" t="s">
        <v>213</v>
      </c>
      <c r="Q46" s="4" t="s">
        <v>212</v>
      </c>
      <c r="R46" s="4" t="s">
        <v>212</v>
      </c>
    </row>
    <row r="47" spans="1:18" ht="57" outlineLevel="3" x14ac:dyDescent="0.45">
      <c r="A47" s="5" t="str">
        <f t="shared" si="2"/>
        <v>FysiekeStatus</v>
      </c>
      <c r="B47" s="5" t="s">
        <v>136</v>
      </c>
      <c r="E47" s="53"/>
      <c r="G47" s="54"/>
      <c r="I47" s="54"/>
      <c r="K47" s="53"/>
      <c r="L47" s="5" t="s">
        <v>102</v>
      </c>
      <c r="P47" s="1" t="s">
        <v>211</v>
      </c>
      <c r="Q47" s="4" t="s">
        <v>210</v>
      </c>
      <c r="R47" s="4" t="s">
        <v>210</v>
      </c>
    </row>
    <row r="48" spans="1:18" ht="42.75" outlineLevel="3" x14ac:dyDescent="0.45">
      <c r="A48" s="5" t="str">
        <f t="shared" si="2"/>
        <v>WijzigenCapaciteit</v>
      </c>
      <c r="B48" s="5" t="s">
        <v>136</v>
      </c>
      <c r="E48" s="53"/>
      <c r="G48" s="54"/>
      <c r="I48" s="54"/>
      <c r="K48" s="53"/>
      <c r="L48" s="5" t="s">
        <v>103</v>
      </c>
      <c r="P48" s="1" t="s">
        <v>209</v>
      </c>
      <c r="Q48" s="4" t="s">
        <v>208</v>
      </c>
      <c r="R48" s="4" t="s">
        <v>208</v>
      </c>
    </row>
    <row r="49" spans="1:18" ht="57" outlineLevel="2" x14ac:dyDescent="0.45">
      <c r="A49" s="7" t="str">
        <f>J49</f>
        <v>WijzeOplevering</v>
      </c>
      <c r="B49" s="7" t="s">
        <v>135</v>
      </c>
      <c r="E49" s="53"/>
      <c r="G49" s="54"/>
      <c r="I49" s="54"/>
      <c r="J49" s="6" t="s">
        <v>138</v>
      </c>
      <c r="P49" s="1" t="s">
        <v>207</v>
      </c>
      <c r="Q49" s="4" t="s">
        <v>206</v>
      </c>
      <c r="R49" s="4" t="s">
        <v>206</v>
      </c>
    </row>
    <row r="50" spans="1:18" ht="242.25" outlineLevel="2" x14ac:dyDescent="0.45">
      <c r="A50" s="7" t="str">
        <f>J50</f>
        <v>RedenTraditioneleMeter</v>
      </c>
      <c r="B50" s="7" t="s">
        <v>136</v>
      </c>
      <c r="E50" s="53"/>
      <c r="G50" s="54"/>
      <c r="I50" s="54"/>
      <c r="J50" s="6" t="s">
        <v>139</v>
      </c>
      <c r="P50" s="1" t="s">
        <v>205</v>
      </c>
      <c r="Q50" s="4" t="s">
        <v>204</v>
      </c>
      <c r="R50" s="4" t="s">
        <v>204</v>
      </c>
    </row>
    <row r="51" spans="1:18" ht="14.45" customHeight="1" outlineLevel="2" x14ac:dyDescent="0.45">
      <c r="A51" s="7" t="str">
        <f>J51</f>
        <v>VerwijderdeMeter [+]</v>
      </c>
      <c r="B51" s="7" t="s">
        <v>135</v>
      </c>
      <c r="E51" s="53"/>
      <c r="G51" s="54"/>
      <c r="I51" s="54"/>
      <c r="J51" s="6" t="s">
        <v>140</v>
      </c>
      <c r="P51" s="1" t="s">
        <v>203</v>
      </c>
      <c r="Q51" s="1"/>
      <c r="R51" s="1"/>
    </row>
    <row r="52" spans="1:18" ht="14.45" customHeight="1" outlineLevel="3" x14ac:dyDescent="0.45">
      <c r="A52" s="5" t="str">
        <f>L52</f>
        <v>Meternummer</v>
      </c>
      <c r="B52" s="5" t="s">
        <v>136</v>
      </c>
      <c r="E52" s="53"/>
      <c r="G52" s="54"/>
      <c r="I52" s="54"/>
      <c r="K52" s="54" t="s">
        <v>185</v>
      </c>
      <c r="L52" s="8" t="s">
        <v>141</v>
      </c>
      <c r="P52" s="1" t="s">
        <v>160</v>
      </c>
      <c r="Q52" s="1"/>
      <c r="R52" s="1"/>
    </row>
    <row r="53" spans="1:18" ht="14.45" customHeight="1" outlineLevel="3" x14ac:dyDescent="0.45">
      <c r="A53" s="17" t="str">
        <f>L53</f>
        <v>barcode</v>
      </c>
      <c r="B53" s="17" t="s">
        <v>136</v>
      </c>
      <c r="E53" s="53"/>
      <c r="G53" s="54"/>
      <c r="I53" s="54"/>
      <c r="K53" s="54"/>
      <c r="L53" s="16" t="s">
        <v>148</v>
      </c>
      <c r="P53" s="1" t="s">
        <v>160</v>
      </c>
      <c r="Q53" s="1"/>
      <c r="R53" s="1"/>
    </row>
    <row r="54" spans="1:18" ht="14.45" customHeight="1" outlineLevel="3" x14ac:dyDescent="0.45">
      <c r="A54" s="5" t="str">
        <f>L54</f>
        <v>Telwerk [+]</v>
      </c>
      <c r="B54" s="5" t="s">
        <v>136</v>
      </c>
      <c r="E54" s="53"/>
      <c r="G54" s="54"/>
      <c r="I54" s="54"/>
      <c r="K54" s="54"/>
      <c r="L54" s="8" t="s">
        <v>143</v>
      </c>
      <c r="P54" s="1" t="s">
        <v>202</v>
      </c>
      <c r="Q54" s="1"/>
      <c r="R54" s="1"/>
    </row>
    <row r="55" spans="1:18" ht="14.45" customHeight="1" outlineLevel="4" x14ac:dyDescent="0.45">
      <c r="A55" s="5" t="str">
        <f>N55</f>
        <v>Nummer</v>
      </c>
      <c r="B55" s="5" t="s">
        <v>136</v>
      </c>
      <c r="E55" s="53"/>
      <c r="G55" s="54"/>
      <c r="I55" s="54"/>
      <c r="K55" s="54"/>
      <c r="M55" s="53" t="s">
        <v>145</v>
      </c>
      <c r="N55" s="5" t="s">
        <v>47</v>
      </c>
      <c r="P55" s="1" t="s">
        <v>160</v>
      </c>
      <c r="Q55" s="1"/>
      <c r="R55" s="1"/>
    </row>
    <row r="56" spans="1:18" ht="14.45" customHeight="1" outlineLevel="4" x14ac:dyDescent="0.45">
      <c r="A56" s="5" t="str">
        <f>N56</f>
        <v>Stand</v>
      </c>
      <c r="B56" s="5" t="s">
        <v>136</v>
      </c>
      <c r="E56" s="53"/>
      <c r="G56" s="54"/>
      <c r="I56" s="54"/>
      <c r="K56" s="54"/>
      <c r="M56" s="53"/>
      <c r="N56" s="5" t="s">
        <v>144</v>
      </c>
      <c r="P56" s="1" t="s">
        <v>178</v>
      </c>
      <c r="Q56" s="1"/>
      <c r="R56" s="1"/>
    </row>
    <row r="57" spans="1:18" ht="14.45" customHeight="1" outlineLevel="3" x14ac:dyDescent="0.45">
      <c r="A57" s="19"/>
      <c r="B57" s="19"/>
      <c r="E57" s="53"/>
      <c r="G57" s="54"/>
      <c r="I57" s="54"/>
      <c r="P57" s="1"/>
      <c r="Q57" s="1"/>
      <c r="R57" s="1"/>
    </row>
    <row r="58" spans="1:18" ht="14.45" customHeight="1" outlineLevel="2" x14ac:dyDescent="0.45">
      <c r="A58" s="7" t="str">
        <f>J58</f>
        <v>NieuweMeter [+]</v>
      </c>
      <c r="B58" s="7" t="s">
        <v>135</v>
      </c>
      <c r="E58" s="53"/>
      <c r="G58" s="54"/>
      <c r="I58" s="54"/>
      <c r="J58" s="6" t="s">
        <v>147</v>
      </c>
      <c r="P58" s="1" t="s">
        <v>203</v>
      </c>
      <c r="Q58" s="1"/>
      <c r="R58" s="1"/>
    </row>
    <row r="59" spans="1:18" ht="14.45" customHeight="1" outlineLevel="3" x14ac:dyDescent="0.45">
      <c r="A59" s="5" t="str">
        <f>L59</f>
        <v>Meternummer</v>
      </c>
      <c r="B59" s="5" t="s">
        <v>136</v>
      </c>
      <c r="E59" s="53"/>
      <c r="G59" s="54"/>
      <c r="I59" s="54"/>
      <c r="K59" s="54" t="s">
        <v>184</v>
      </c>
      <c r="L59" s="8" t="s">
        <v>141</v>
      </c>
      <c r="P59" s="1" t="s">
        <v>160</v>
      </c>
      <c r="Q59" s="1"/>
      <c r="R59" s="1"/>
    </row>
    <row r="60" spans="1:18" ht="14.45" customHeight="1" outlineLevel="3" x14ac:dyDescent="0.45">
      <c r="A60" s="17" t="str">
        <f>L60</f>
        <v>Barcode</v>
      </c>
      <c r="B60" s="17" t="s">
        <v>136</v>
      </c>
      <c r="E60" s="53"/>
      <c r="G60" s="54"/>
      <c r="I60" s="54"/>
      <c r="K60" s="54"/>
      <c r="L60" s="16" t="s">
        <v>142</v>
      </c>
      <c r="P60" s="1" t="s">
        <v>160</v>
      </c>
      <c r="Q60" s="1"/>
      <c r="R60" s="1"/>
    </row>
    <row r="61" spans="1:18" ht="14.45" customHeight="1" outlineLevel="3" x14ac:dyDescent="0.45">
      <c r="A61" s="5" t="str">
        <f>L61</f>
        <v>Telwerk [+]</v>
      </c>
      <c r="B61" s="5" t="s">
        <v>136</v>
      </c>
      <c r="E61" s="53"/>
      <c r="G61" s="54"/>
      <c r="I61" s="54"/>
      <c r="K61" s="54"/>
      <c r="L61" s="8" t="s">
        <v>143</v>
      </c>
      <c r="P61" s="1" t="s">
        <v>202</v>
      </c>
      <c r="Q61" s="1"/>
      <c r="R61" s="1"/>
    </row>
    <row r="62" spans="1:18" ht="14.45" customHeight="1" outlineLevel="4" x14ac:dyDescent="0.45">
      <c r="A62" s="5" t="str">
        <f>N62</f>
        <v>Nummer</v>
      </c>
      <c r="B62" s="5" t="s">
        <v>136</v>
      </c>
      <c r="E62" s="53"/>
      <c r="G62" s="54"/>
      <c r="I62" s="54"/>
      <c r="K62" s="54"/>
      <c r="M62" s="53" t="s">
        <v>145</v>
      </c>
      <c r="N62" s="5" t="s">
        <v>47</v>
      </c>
      <c r="P62" s="1" t="s">
        <v>160</v>
      </c>
      <c r="Q62" s="1"/>
      <c r="R62" s="1"/>
    </row>
    <row r="63" spans="1:18" ht="14.45" customHeight="1" outlineLevel="4" x14ac:dyDescent="0.45">
      <c r="A63" s="5" t="str">
        <f>N63</f>
        <v>Stand</v>
      </c>
      <c r="B63" s="5" t="s">
        <v>136</v>
      </c>
      <c r="E63" s="53"/>
      <c r="G63" s="54"/>
      <c r="I63" s="54"/>
      <c r="K63" s="54"/>
      <c r="M63" s="53"/>
      <c r="N63" s="5" t="s">
        <v>144</v>
      </c>
      <c r="P63" s="1" t="s">
        <v>178</v>
      </c>
      <c r="Q63" s="1"/>
      <c r="R63" s="1"/>
    </row>
    <row r="64" spans="1:18" ht="14.45" customHeight="1" outlineLevel="3" x14ac:dyDescent="0.45">
      <c r="A64" s="19"/>
      <c r="B64" s="19"/>
      <c r="E64" s="53"/>
      <c r="G64" s="54"/>
      <c r="I64" s="54"/>
      <c r="P64" s="1"/>
      <c r="Q64" s="1"/>
      <c r="R64" s="1"/>
    </row>
    <row r="65" spans="1:18" ht="228" outlineLevel="2" x14ac:dyDescent="0.45">
      <c r="A65" s="7" t="str">
        <f t="shared" ref="A65:A70" si="3">J65</f>
        <v>Zekeringwaarde</v>
      </c>
      <c r="B65" s="7" t="s">
        <v>135</v>
      </c>
      <c r="E65" s="53"/>
      <c r="G65" s="54"/>
      <c r="I65" s="54"/>
      <c r="J65" s="6" t="s">
        <v>65</v>
      </c>
      <c r="P65" s="1" t="s">
        <v>201</v>
      </c>
      <c r="Q65" s="4" t="s">
        <v>200</v>
      </c>
      <c r="R65" s="4" t="s">
        <v>200</v>
      </c>
    </row>
    <row r="66" spans="1:18" ht="28.5" outlineLevel="2" x14ac:dyDescent="0.45">
      <c r="A66" s="7" t="str">
        <f t="shared" si="3"/>
        <v>AantalFasen</v>
      </c>
      <c r="B66" s="7" t="s">
        <v>135</v>
      </c>
      <c r="E66" s="53"/>
      <c r="G66" s="54"/>
      <c r="I66" s="54"/>
      <c r="J66" s="6" t="s">
        <v>149</v>
      </c>
      <c r="P66" s="1" t="s">
        <v>199</v>
      </c>
      <c r="Q66" s="4" t="s">
        <v>198</v>
      </c>
      <c r="R66" s="4" t="s">
        <v>198</v>
      </c>
    </row>
    <row r="67" spans="1:18" ht="14.45" customHeight="1" outlineLevel="2" x14ac:dyDescent="0.45">
      <c r="A67" s="7" t="str">
        <f t="shared" si="3"/>
        <v>Tfmeternummer</v>
      </c>
      <c r="B67" s="7" t="s">
        <v>136</v>
      </c>
      <c r="E67" s="53"/>
      <c r="G67" s="54"/>
      <c r="I67" s="54"/>
      <c r="J67" s="6" t="s">
        <v>150</v>
      </c>
      <c r="P67" s="1" t="s">
        <v>160</v>
      </c>
      <c r="Q67" s="1"/>
      <c r="R67" s="1"/>
    </row>
    <row r="68" spans="1:18" ht="14.45" customHeight="1" outlineLevel="2" x14ac:dyDescent="0.45">
      <c r="A68" s="7" t="str">
        <f t="shared" si="3"/>
        <v>Tariefschakeling</v>
      </c>
      <c r="B68" s="7" t="s">
        <v>135</v>
      </c>
      <c r="E68" s="53"/>
      <c r="G68" s="54"/>
      <c r="I68" s="54"/>
      <c r="J68" s="6" t="s">
        <v>151</v>
      </c>
      <c r="P68" s="1" t="s">
        <v>160</v>
      </c>
      <c r="Q68" s="1"/>
      <c r="R68" s="1"/>
    </row>
    <row r="69" spans="1:18" ht="228" outlineLevel="2" x14ac:dyDescent="0.45">
      <c r="A69" s="7" t="str">
        <f t="shared" si="3"/>
        <v>OudeZekeringwaarde</v>
      </c>
      <c r="B69" s="7" t="s">
        <v>135</v>
      </c>
      <c r="E69" s="53"/>
      <c r="G69" s="54"/>
      <c r="I69" s="54"/>
      <c r="J69" s="6" t="s">
        <v>152</v>
      </c>
      <c r="P69" s="1" t="s">
        <v>201</v>
      </c>
      <c r="Q69" s="4" t="s">
        <v>200</v>
      </c>
      <c r="R69" s="4" t="s">
        <v>200</v>
      </c>
    </row>
    <row r="70" spans="1:18" ht="28.5" outlineLevel="2" x14ac:dyDescent="0.45">
      <c r="A70" s="7" t="str">
        <f t="shared" si="3"/>
        <v>OudeAantalFasen</v>
      </c>
      <c r="B70" s="7" t="s">
        <v>135</v>
      </c>
      <c r="E70" s="53"/>
      <c r="G70" s="54"/>
      <c r="I70" s="54"/>
      <c r="J70" s="6" t="s">
        <v>153</v>
      </c>
      <c r="P70" s="1" t="s">
        <v>199</v>
      </c>
      <c r="Q70" s="4" t="s">
        <v>198</v>
      </c>
      <c r="R70" s="4" t="s">
        <v>198</v>
      </c>
    </row>
    <row r="71" spans="1:18" ht="14.45" customHeight="1" outlineLevel="1" x14ac:dyDescent="0.45">
      <c r="A71" s="7" t="str">
        <f>H71</f>
        <v>AansluitingCAI [+]</v>
      </c>
      <c r="B71" s="17" t="s">
        <v>136</v>
      </c>
      <c r="E71" s="53"/>
      <c r="G71" s="54"/>
      <c r="H71" s="6" t="s">
        <v>197</v>
      </c>
      <c r="P71" s="1" t="s">
        <v>196</v>
      </c>
      <c r="Q71" s="1"/>
      <c r="R71" s="1"/>
    </row>
    <row r="72" spans="1:18" ht="14.45" customHeight="1" outlineLevel="2" x14ac:dyDescent="0.45">
      <c r="A72" s="5" t="str">
        <f>J72</f>
        <v>AOPGeplaatst</v>
      </c>
      <c r="B72" s="17"/>
      <c r="E72" s="53"/>
      <c r="G72" s="54"/>
      <c r="H72" s="10"/>
      <c r="I72" s="56" t="s">
        <v>195</v>
      </c>
      <c r="J72" s="5" t="s">
        <v>194</v>
      </c>
      <c r="P72" s="1"/>
      <c r="Q72" s="1"/>
      <c r="R72" s="1"/>
    </row>
    <row r="73" spans="1:18" ht="14.45" customHeight="1" outlineLevel="2" x14ac:dyDescent="0.45">
      <c r="A73" s="7" t="str">
        <f>J73</f>
        <v>RedenAOPNietGeaard</v>
      </c>
      <c r="B73" s="17"/>
      <c r="E73" s="53"/>
      <c r="G73" s="54"/>
      <c r="H73" s="10"/>
      <c r="I73" s="56"/>
      <c r="J73" s="7" t="s">
        <v>193</v>
      </c>
      <c r="P73" s="1"/>
      <c r="Q73" s="1"/>
      <c r="R73" s="1"/>
    </row>
    <row r="74" spans="1:18" ht="14.45" customHeight="1" outlineLevel="2" x14ac:dyDescent="0.45">
      <c r="A74" s="5" t="str">
        <f>J74</f>
        <v>IsDoorgetrokken</v>
      </c>
      <c r="B74" s="17"/>
      <c r="E74" s="53"/>
      <c r="G74" s="54"/>
      <c r="H74" s="10"/>
      <c r="I74" s="56"/>
      <c r="J74" s="5" t="s">
        <v>192</v>
      </c>
      <c r="P74" s="1"/>
      <c r="Q74" s="1"/>
      <c r="R74" s="1"/>
    </row>
    <row r="75" spans="1:18" ht="14.45" customHeight="1" outlineLevel="2" x14ac:dyDescent="0.45">
      <c r="A75" s="7" t="str">
        <f>J75</f>
        <v>RedenNietDoortrekken</v>
      </c>
      <c r="B75" s="17"/>
      <c r="E75" s="53"/>
      <c r="G75" s="54"/>
      <c r="H75" s="10"/>
      <c r="I75" s="56"/>
      <c r="J75" s="7" t="s">
        <v>191</v>
      </c>
      <c r="P75" s="1"/>
      <c r="Q75" s="1"/>
      <c r="R75" s="1"/>
    </row>
    <row r="76" spans="1:18" ht="14.45" customHeight="1" outlineLevel="2" x14ac:dyDescent="0.45">
      <c r="A76" s="5" t="str">
        <f>J76</f>
        <v>IsKabelInEVIngevoerd</v>
      </c>
      <c r="B76" s="17"/>
      <c r="E76" s="53"/>
      <c r="G76" s="54"/>
      <c r="H76" s="10"/>
      <c r="I76" s="56"/>
      <c r="J76" s="5" t="s">
        <v>190</v>
      </c>
      <c r="P76" s="1"/>
      <c r="Q76" s="1"/>
      <c r="R76" s="1"/>
    </row>
    <row r="77" spans="1:18" ht="14.45" customHeight="1" outlineLevel="1" x14ac:dyDescent="0.45">
      <c r="A77" s="7" t="str">
        <f>H77</f>
        <v>AansluitingWater [+]</v>
      </c>
      <c r="B77" s="17" t="s">
        <v>136</v>
      </c>
      <c r="E77" s="53"/>
      <c r="G77" s="54"/>
      <c r="H77" s="7" t="s">
        <v>189</v>
      </c>
      <c r="P77" s="1" t="s">
        <v>188</v>
      </c>
      <c r="Q77" s="1"/>
      <c r="R77" s="1"/>
    </row>
    <row r="78" spans="1:18" ht="14.45" customHeight="1" outlineLevel="2" x14ac:dyDescent="0.45">
      <c r="A78" s="5" t="str">
        <f>J78</f>
        <v>Werkzaamheden [+]</v>
      </c>
      <c r="B78" s="17"/>
      <c r="E78" s="53"/>
      <c r="G78" s="18"/>
      <c r="H78" s="10"/>
      <c r="I78" s="56" t="s">
        <v>187</v>
      </c>
      <c r="J78" s="8" t="s">
        <v>116</v>
      </c>
      <c r="P78" s="1"/>
      <c r="Q78" s="1"/>
      <c r="R78" s="1"/>
    </row>
    <row r="79" spans="1:18" ht="14.45" customHeight="1" outlineLevel="3" x14ac:dyDescent="0.45">
      <c r="A79" s="5" t="str">
        <f t="shared" ref="A79:A84" si="4">L79</f>
        <v>Aansluiting</v>
      </c>
      <c r="B79" s="17"/>
      <c r="E79" s="53"/>
      <c r="G79" s="18"/>
      <c r="H79" s="10"/>
      <c r="I79" s="56"/>
      <c r="K79" s="55" t="s">
        <v>186</v>
      </c>
      <c r="L79" s="5" t="s">
        <v>98</v>
      </c>
      <c r="P79" s="1"/>
      <c r="Q79" s="1"/>
      <c r="R79" s="1"/>
    </row>
    <row r="80" spans="1:18" ht="14.45" customHeight="1" outlineLevel="3" x14ac:dyDescent="0.45">
      <c r="A80" s="5" t="str">
        <f t="shared" si="4"/>
        <v>Binnenwerk</v>
      </c>
      <c r="B80" s="17"/>
      <c r="E80" s="53"/>
      <c r="G80" s="18"/>
      <c r="H80" s="10"/>
      <c r="I80" s="56"/>
      <c r="K80" s="55"/>
      <c r="L80" s="5" t="s">
        <v>99</v>
      </c>
      <c r="P80" s="1"/>
      <c r="Q80" s="1"/>
      <c r="R80" s="1"/>
    </row>
    <row r="81" spans="1:18" ht="14.45" customHeight="1" outlineLevel="3" x14ac:dyDescent="0.45">
      <c r="A81" s="5" t="str">
        <f t="shared" si="4"/>
        <v>Meter</v>
      </c>
      <c r="B81" s="17"/>
      <c r="E81" s="53"/>
      <c r="G81" s="18"/>
      <c r="H81" s="10"/>
      <c r="I81" s="56"/>
      <c r="K81" s="55"/>
      <c r="L81" s="5" t="s">
        <v>100</v>
      </c>
      <c r="P81" s="1"/>
      <c r="Q81" s="1"/>
      <c r="R81" s="1"/>
    </row>
    <row r="82" spans="1:18" ht="14.45" customHeight="1" outlineLevel="3" x14ac:dyDescent="0.45">
      <c r="A82" s="5" t="str">
        <f t="shared" si="4"/>
        <v>TypeAansluiting</v>
      </c>
      <c r="B82" s="17"/>
      <c r="E82" s="53"/>
      <c r="G82" s="18"/>
      <c r="H82" s="10"/>
      <c r="I82" s="56"/>
      <c r="K82" s="55"/>
      <c r="L82" s="5" t="s">
        <v>101</v>
      </c>
      <c r="P82" s="1"/>
      <c r="Q82" s="1"/>
      <c r="R82" s="1"/>
    </row>
    <row r="83" spans="1:18" ht="14.45" customHeight="1" outlineLevel="3" x14ac:dyDescent="0.45">
      <c r="A83" s="5" t="str">
        <f t="shared" si="4"/>
        <v>FysiekeStatus</v>
      </c>
      <c r="B83" s="17"/>
      <c r="E83" s="53"/>
      <c r="G83" s="18"/>
      <c r="H83" s="10"/>
      <c r="I83" s="56"/>
      <c r="K83" s="55"/>
      <c r="L83" s="5" t="s">
        <v>102</v>
      </c>
      <c r="P83" s="1"/>
      <c r="Q83" s="1"/>
      <c r="R83" s="1"/>
    </row>
    <row r="84" spans="1:18" ht="14.45" customHeight="1" outlineLevel="3" x14ac:dyDescent="0.45">
      <c r="A84" s="5" t="str">
        <f t="shared" si="4"/>
        <v>WijzigenCapaciteit</v>
      </c>
      <c r="B84" s="17"/>
      <c r="E84" s="53"/>
      <c r="G84" s="18"/>
      <c r="H84" s="10"/>
      <c r="I84" s="56"/>
      <c r="K84" s="55"/>
      <c r="L84" s="5" t="s">
        <v>103</v>
      </c>
      <c r="P84" s="1"/>
      <c r="Q84" s="1"/>
      <c r="R84" s="1"/>
    </row>
    <row r="85" spans="1:18" ht="14.45" customHeight="1" outlineLevel="2" x14ac:dyDescent="0.45">
      <c r="A85" s="7" t="str">
        <f>J85</f>
        <v>WijzeOplevering</v>
      </c>
      <c r="B85" s="17"/>
      <c r="E85" s="53"/>
      <c r="G85" s="18"/>
      <c r="H85" s="10"/>
      <c r="I85" s="56"/>
      <c r="J85" s="6" t="s">
        <v>138</v>
      </c>
      <c r="P85" s="1"/>
      <c r="Q85" s="1"/>
      <c r="R85" s="1"/>
    </row>
    <row r="86" spans="1:18" ht="14.45" customHeight="1" outlineLevel="2" x14ac:dyDescent="0.45">
      <c r="A86" s="7" t="str">
        <f>J86</f>
        <v>RedenTraditioneleMeter</v>
      </c>
      <c r="B86" s="17"/>
      <c r="E86" s="53"/>
      <c r="G86" s="18"/>
      <c r="H86" s="10"/>
      <c r="I86" s="56"/>
      <c r="J86" s="6" t="s">
        <v>139</v>
      </c>
      <c r="P86" s="1"/>
      <c r="Q86" s="1"/>
      <c r="R86" s="1"/>
    </row>
    <row r="87" spans="1:18" ht="14.45" customHeight="1" outlineLevel="2" x14ac:dyDescent="0.45">
      <c r="A87" s="7" t="str">
        <f>J87</f>
        <v>VerwijderdeMeter [+]</v>
      </c>
      <c r="B87" s="17"/>
      <c r="E87" s="53"/>
      <c r="G87" s="18"/>
      <c r="H87" s="10"/>
      <c r="I87" s="56"/>
      <c r="J87" s="6" t="s">
        <v>140</v>
      </c>
      <c r="P87" s="1"/>
      <c r="Q87" s="1"/>
      <c r="R87" s="1"/>
    </row>
    <row r="88" spans="1:18" ht="14.45" customHeight="1" outlineLevel="3" x14ac:dyDescent="0.45">
      <c r="A88" s="5" t="str">
        <f>L88</f>
        <v>Meternummer</v>
      </c>
      <c r="B88" s="17"/>
      <c r="E88" s="53"/>
      <c r="G88" s="18"/>
      <c r="H88" s="10"/>
      <c r="I88" s="56"/>
      <c r="K88" s="56" t="s">
        <v>185</v>
      </c>
      <c r="L88" s="8" t="s">
        <v>141</v>
      </c>
      <c r="P88" s="1"/>
      <c r="Q88" s="1"/>
      <c r="R88" s="1"/>
    </row>
    <row r="89" spans="1:18" ht="14.45" customHeight="1" outlineLevel="3" x14ac:dyDescent="0.45">
      <c r="A89" s="7" t="str">
        <f>L89</f>
        <v>Barcode</v>
      </c>
      <c r="B89" s="17"/>
      <c r="E89" s="53"/>
      <c r="G89" s="18"/>
      <c r="H89" s="10"/>
      <c r="I89" s="56"/>
      <c r="K89" s="56"/>
      <c r="L89" s="6" t="s">
        <v>142</v>
      </c>
      <c r="P89" s="1"/>
      <c r="Q89" s="1"/>
      <c r="R89" s="1"/>
    </row>
    <row r="90" spans="1:18" ht="14.45" customHeight="1" outlineLevel="3" x14ac:dyDescent="0.45">
      <c r="A90" s="5" t="str">
        <f>L90</f>
        <v>Telwerk [+]</v>
      </c>
      <c r="B90" s="17"/>
      <c r="E90" s="53"/>
      <c r="G90" s="18"/>
      <c r="H90" s="10"/>
      <c r="I90" s="56"/>
      <c r="K90" s="56"/>
      <c r="L90" s="8" t="s">
        <v>143</v>
      </c>
      <c r="P90" s="1"/>
      <c r="Q90" s="1"/>
      <c r="R90" s="1"/>
    </row>
    <row r="91" spans="1:18" ht="14.45" customHeight="1" outlineLevel="4" x14ac:dyDescent="0.45">
      <c r="A91" s="5" t="str">
        <f>N91</f>
        <v>Nummer</v>
      </c>
      <c r="B91" s="17"/>
      <c r="E91" s="53"/>
      <c r="G91" s="18"/>
      <c r="H91" s="10"/>
      <c r="I91" s="56"/>
      <c r="K91" s="56"/>
      <c r="M91" s="55" t="s">
        <v>145</v>
      </c>
      <c r="N91" s="5" t="s">
        <v>47</v>
      </c>
      <c r="P91" s="1"/>
      <c r="Q91" s="1"/>
      <c r="R91" s="1"/>
    </row>
    <row r="92" spans="1:18" ht="14.45" customHeight="1" outlineLevel="4" x14ac:dyDescent="0.45">
      <c r="A92" s="5" t="str">
        <f>N92</f>
        <v>Stand</v>
      </c>
      <c r="B92" s="17"/>
      <c r="E92" s="53"/>
      <c r="G92" s="18"/>
      <c r="H92" s="10"/>
      <c r="I92" s="56"/>
      <c r="K92" s="56"/>
      <c r="M92" s="55"/>
      <c r="N92" s="5" t="s">
        <v>144</v>
      </c>
      <c r="P92" s="1"/>
      <c r="Q92" s="1"/>
      <c r="R92" s="1"/>
    </row>
    <row r="93" spans="1:18" ht="14.45" customHeight="1" outlineLevel="3" x14ac:dyDescent="0.45">
      <c r="A93" s="19"/>
      <c r="B93" s="17"/>
      <c r="E93" s="53"/>
      <c r="G93" s="18"/>
      <c r="H93" s="10"/>
      <c r="I93" s="56"/>
      <c r="N93" s="10"/>
      <c r="P93" s="1"/>
      <c r="Q93" s="1"/>
      <c r="R93" s="1"/>
    </row>
    <row r="94" spans="1:18" ht="14.45" customHeight="1" outlineLevel="2" x14ac:dyDescent="0.45">
      <c r="A94" s="7" t="str">
        <f>J94</f>
        <v>NieuweMeter [+]</v>
      </c>
      <c r="B94" s="17"/>
      <c r="E94" s="53"/>
      <c r="G94" s="18"/>
      <c r="H94" s="10"/>
      <c r="I94" s="56"/>
      <c r="J94" s="6" t="s">
        <v>147</v>
      </c>
      <c r="N94" s="10"/>
      <c r="P94" s="1"/>
      <c r="Q94" s="1"/>
      <c r="R94" s="1"/>
    </row>
    <row r="95" spans="1:18" ht="14.45" customHeight="1" outlineLevel="3" x14ac:dyDescent="0.45">
      <c r="A95" s="5" t="str">
        <f>L95</f>
        <v>Meternummer</v>
      </c>
      <c r="B95" s="17"/>
      <c r="E95" s="53"/>
      <c r="G95" s="18"/>
      <c r="H95" s="10"/>
      <c r="I95" s="56"/>
      <c r="K95" s="56" t="s">
        <v>184</v>
      </c>
      <c r="L95" s="8" t="s">
        <v>141</v>
      </c>
      <c r="N95" s="10"/>
      <c r="P95" s="1"/>
      <c r="Q95" s="1"/>
      <c r="R95" s="1"/>
    </row>
    <row r="96" spans="1:18" ht="14.45" customHeight="1" outlineLevel="3" x14ac:dyDescent="0.45">
      <c r="A96" s="7" t="str">
        <f>L96</f>
        <v>Barcode</v>
      </c>
      <c r="B96" s="17"/>
      <c r="E96" s="53"/>
      <c r="G96" s="18"/>
      <c r="H96" s="10"/>
      <c r="I96" s="56"/>
      <c r="K96" s="56"/>
      <c r="L96" s="6" t="s">
        <v>142</v>
      </c>
      <c r="N96" s="10"/>
      <c r="P96" s="1"/>
      <c r="Q96" s="1"/>
      <c r="R96" s="1"/>
    </row>
    <row r="97" spans="1:18" ht="14.45" customHeight="1" outlineLevel="3" x14ac:dyDescent="0.45">
      <c r="A97" s="5" t="str">
        <f>L97</f>
        <v>Telwerk [+]</v>
      </c>
      <c r="B97" s="17"/>
      <c r="E97" s="53"/>
      <c r="G97" s="18"/>
      <c r="H97" s="10"/>
      <c r="I97" s="56"/>
      <c r="K97" s="56"/>
      <c r="L97" s="8" t="s">
        <v>143</v>
      </c>
      <c r="N97" s="10"/>
      <c r="P97" s="1"/>
      <c r="Q97" s="1"/>
      <c r="R97" s="1"/>
    </row>
    <row r="98" spans="1:18" ht="14.45" customHeight="1" outlineLevel="4" x14ac:dyDescent="0.45">
      <c r="A98" s="5" t="str">
        <f>N98</f>
        <v>Nummer</v>
      </c>
      <c r="B98" s="17"/>
      <c r="E98" s="53"/>
      <c r="G98" s="18"/>
      <c r="H98" s="10"/>
      <c r="I98" s="56"/>
      <c r="K98" s="56"/>
      <c r="M98" s="55" t="s">
        <v>145</v>
      </c>
      <c r="N98" s="5" t="s">
        <v>47</v>
      </c>
      <c r="P98" s="1"/>
      <c r="Q98" s="1"/>
      <c r="R98" s="1"/>
    </row>
    <row r="99" spans="1:18" ht="14.45" customHeight="1" outlineLevel="4" x14ac:dyDescent="0.45">
      <c r="A99" s="5" t="str">
        <f>N99</f>
        <v>Stand</v>
      </c>
      <c r="B99" s="17"/>
      <c r="E99" s="53"/>
      <c r="G99" s="18"/>
      <c r="H99" s="10"/>
      <c r="I99" s="56"/>
      <c r="K99" s="56"/>
      <c r="M99" s="55"/>
      <c r="N99" s="5" t="s">
        <v>144</v>
      </c>
      <c r="P99" s="1"/>
      <c r="Q99" s="1"/>
      <c r="R99" s="1"/>
    </row>
    <row r="100" spans="1:18" ht="14.45" customHeight="1" outlineLevel="3" x14ac:dyDescent="0.45">
      <c r="A100" s="19"/>
      <c r="B100" s="17"/>
      <c r="E100" s="53"/>
      <c r="G100" s="18"/>
      <c r="H100" s="10"/>
      <c r="N100" s="10"/>
      <c r="P100" s="1"/>
      <c r="Q100" s="1"/>
      <c r="R100" s="1"/>
    </row>
    <row r="101" spans="1:18" ht="14.45" customHeight="1" outlineLevel="2" x14ac:dyDescent="0.45">
      <c r="A101" s="19"/>
      <c r="B101" s="17"/>
      <c r="E101" s="53"/>
      <c r="G101" s="18"/>
      <c r="H101" s="10"/>
      <c r="P101" s="1"/>
      <c r="Q101" s="1"/>
      <c r="R101" s="1"/>
    </row>
    <row r="102" spans="1:18" ht="14.45" customHeight="1" outlineLevel="1" x14ac:dyDescent="0.45">
      <c r="A102" s="19"/>
      <c r="B102" s="17"/>
      <c r="E102" s="53"/>
      <c r="G102" s="18"/>
      <c r="H102" s="10"/>
      <c r="P102" s="1"/>
      <c r="Q102" s="1"/>
      <c r="R102" s="1"/>
    </row>
    <row r="103" spans="1:18" x14ac:dyDescent="0.45">
      <c r="A103" s="5" t="str">
        <f>F103</f>
        <v>Monteur [+]</v>
      </c>
      <c r="B103" s="5" t="s">
        <v>136</v>
      </c>
      <c r="E103" s="53"/>
      <c r="F103" s="8" t="s">
        <v>108</v>
      </c>
      <c r="P103" s="1" t="s">
        <v>183</v>
      </c>
      <c r="Q103" s="1"/>
      <c r="R103" s="1"/>
    </row>
    <row r="104" spans="1:18" ht="14.45" customHeight="1" outlineLevel="1" x14ac:dyDescent="0.45">
      <c r="A104" s="5" t="str">
        <f>H104</f>
        <v>Naam</v>
      </c>
      <c r="B104" s="5" t="s">
        <v>136</v>
      </c>
      <c r="E104" s="53"/>
      <c r="G104" s="53" t="s">
        <v>182</v>
      </c>
      <c r="H104" s="5" t="s">
        <v>77</v>
      </c>
      <c r="P104" s="1" t="s">
        <v>160</v>
      </c>
      <c r="Q104" s="1"/>
      <c r="R104" s="1"/>
    </row>
    <row r="105" spans="1:18" ht="14.45" customHeight="1" outlineLevel="1" x14ac:dyDescent="0.45">
      <c r="A105" s="7" t="str">
        <f>H105</f>
        <v>Telefoonnummer</v>
      </c>
      <c r="B105" s="7" t="s">
        <v>136</v>
      </c>
      <c r="E105" s="53"/>
      <c r="G105" s="53"/>
      <c r="H105" s="7" t="s">
        <v>154</v>
      </c>
      <c r="P105" s="1" t="s">
        <v>160</v>
      </c>
      <c r="Q105" s="1"/>
      <c r="R105" s="1"/>
    </row>
    <row r="106" spans="1:18" x14ac:dyDescent="0.45">
      <c r="A106" s="7" t="str">
        <f>F106</f>
        <v>TijdstipAankomst</v>
      </c>
      <c r="B106" s="7" t="s">
        <v>136</v>
      </c>
      <c r="E106" s="53"/>
      <c r="F106" s="6" t="s">
        <v>155</v>
      </c>
      <c r="P106" s="1" t="s">
        <v>162</v>
      </c>
      <c r="Q106" s="1"/>
      <c r="R106" s="1"/>
    </row>
    <row r="107" spans="1:18" x14ac:dyDescent="0.45">
      <c r="A107" s="5" t="str">
        <f>F107</f>
        <v>TijdstipUitvoering</v>
      </c>
      <c r="B107" s="5" t="s">
        <v>136</v>
      </c>
      <c r="E107" s="53"/>
      <c r="F107" s="8" t="s">
        <v>78</v>
      </c>
      <c r="P107" s="1" t="s">
        <v>162</v>
      </c>
      <c r="Q107" s="1"/>
      <c r="R107" s="1"/>
    </row>
    <row r="108" spans="1:18" x14ac:dyDescent="0.45">
      <c r="A108" s="7" t="str">
        <f>F108</f>
        <v>Opmerkingen</v>
      </c>
      <c r="B108" s="7" t="s">
        <v>136</v>
      </c>
      <c r="E108" s="53"/>
      <c r="F108" s="6" t="s">
        <v>156</v>
      </c>
      <c r="P108" s="1" t="s">
        <v>181</v>
      </c>
      <c r="Q108" s="1"/>
      <c r="R108" s="1"/>
    </row>
    <row r="109" spans="1:18" ht="85.5" outlineLevel="1" x14ac:dyDescent="0.45">
      <c r="A109" s="5" t="str">
        <f>H109</f>
        <v>Opmerkingreden</v>
      </c>
      <c r="B109" s="5" t="s">
        <v>136</v>
      </c>
      <c r="E109" s="53"/>
      <c r="G109" s="54" t="s">
        <v>156</v>
      </c>
      <c r="H109" s="5" t="s">
        <v>157</v>
      </c>
      <c r="P109" s="1" t="s">
        <v>180</v>
      </c>
      <c r="Q109" s="4" t="s">
        <v>179</v>
      </c>
      <c r="R109" s="4" t="s">
        <v>179</v>
      </c>
    </row>
    <row r="110" spans="1:18" ht="14.45" customHeight="1" outlineLevel="1" x14ac:dyDescent="0.45">
      <c r="A110" s="5" t="str">
        <f>H110</f>
        <v>Toelichting</v>
      </c>
      <c r="B110" s="5" t="s">
        <v>136</v>
      </c>
      <c r="E110" s="53"/>
      <c r="G110" s="54"/>
      <c r="H110" s="5" t="s">
        <v>14</v>
      </c>
      <c r="P110" s="1" t="s">
        <v>160</v>
      </c>
      <c r="Q110" s="1"/>
      <c r="R110" s="1"/>
    </row>
    <row r="111" spans="1:18" x14ac:dyDescent="0.45">
      <c r="A111" s="17" t="str">
        <f>F111</f>
        <v>AantalBeoordelingen</v>
      </c>
      <c r="B111" s="17" t="s">
        <v>136</v>
      </c>
      <c r="E111" s="53"/>
      <c r="F111" s="16" t="s">
        <v>104</v>
      </c>
      <c r="P111" s="1" t="s">
        <v>178</v>
      </c>
      <c r="Q111" s="1"/>
      <c r="R111" s="1"/>
    </row>
    <row r="112" spans="1:18" x14ac:dyDescent="0.45">
      <c r="A112" s="17" t="str">
        <f>F112</f>
        <v>MeterRetourgestuurd</v>
      </c>
      <c r="B112" s="17" t="s">
        <v>136</v>
      </c>
      <c r="E112" s="53"/>
      <c r="F112" s="16" t="s">
        <v>158</v>
      </c>
      <c r="P112" s="1" t="s">
        <v>163</v>
      </c>
      <c r="Q112" s="1"/>
      <c r="R112" s="1"/>
    </row>
  </sheetData>
  <mergeCells count="24">
    <mergeCell ref="G109:G110"/>
    <mergeCell ref="E2:E112"/>
    <mergeCell ref="K43:K48"/>
    <mergeCell ref="G5:G11"/>
    <mergeCell ref="K16:K21"/>
    <mergeCell ref="I72:I76"/>
    <mergeCell ref="K79:K84"/>
    <mergeCell ref="K52:K56"/>
    <mergeCell ref="K59:K63"/>
    <mergeCell ref="K88:K92"/>
    <mergeCell ref="K95:K99"/>
    <mergeCell ref="I78:I99"/>
    <mergeCell ref="G13:G77"/>
    <mergeCell ref="I41:I70"/>
    <mergeCell ref="K25:K29"/>
    <mergeCell ref="M35:M36"/>
    <mergeCell ref="K32:K36"/>
    <mergeCell ref="I14:I39"/>
    <mergeCell ref="G104:G105"/>
    <mergeCell ref="M91:M92"/>
    <mergeCell ref="M98:M99"/>
    <mergeCell ref="M55:M56"/>
    <mergeCell ref="M62:M63"/>
    <mergeCell ref="M28:M2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V313"/>
  <sheetViews>
    <sheetView tabSelected="1" zoomScale="50" zoomScaleNormal="50" workbookViewId="0">
      <pane xSplit="1" ySplit="1" topLeftCell="G50" activePane="bottomRight" state="frozen"/>
      <selection activeCell="S25" sqref="S25"/>
      <selection pane="topRight" activeCell="S25" sqref="S25"/>
      <selection pane="bottomLeft" activeCell="S25" sqref="S25"/>
      <selection pane="bottomRight" activeCell="S121" sqref="S121"/>
    </sheetView>
  </sheetViews>
  <sheetFormatPr defaultColWidth="8.86328125" defaultRowHeight="14.25" outlineLevelRow="7" outlineLevelCol="1" x14ac:dyDescent="0.45"/>
  <cols>
    <col min="1" max="1" width="31.1328125" style="2" bestFit="1" customWidth="1"/>
    <col min="2" max="2" width="5.1328125" style="2" hidden="1" customWidth="1"/>
    <col min="3" max="3" width="5" style="2" hidden="1" customWidth="1"/>
    <col min="4" max="4" width="18.1328125" style="2" customWidth="1" outlineLevel="1"/>
    <col min="5" max="5" width="3.33203125" style="2" customWidth="1" outlineLevel="1"/>
    <col min="6" max="6" width="23.1328125" style="2" customWidth="1" outlineLevel="1"/>
    <col min="7" max="7" width="3.33203125" style="3" customWidth="1" outlineLevel="1"/>
    <col min="8" max="8" width="27.33203125" style="2" customWidth="1" outlineLevel="1"/>
    <col min="9" max="9" width="3.33203125" style="3" customWidth="1" outlineLevel="1"/>
    <col min="10" max="10" width="20" style="2" customWidth="1" outlineLevel="1"/>
    <col min="11" max="11" width="3.33203125" style="3" customWidth="1" outlineLevel="1"/>
    <col min="12" max="12" width="33.33203125" style="2" customWidth="1" outlineLevel="1"/>
    <col min="13" max="13" width="3.33203125" style="3" customWidth="1" outlineLevel="1"/>
    <col min="14" max="14" width="27.53125" style="2" customWidth="1" outlineLevel="1"/>
    <col min="15" max="15" width="3.33203125" style="3" customWidth="1" outlineLevel="1"/>
    <col min="16" max="16" width="22.86328125" style="2" customWidth="1" outlineLevel="1"/>
    <col min="17" max="17" width="3.33203125" style="3" customWidth="1"/>
    <col min="18" max="18" width="41.33203125" style="2" customWidth="1" outlineLevel="1"/>
    <col min="19" max="20" width="42.6640625" style="2" customWidth="1" outlineLevel="1"/>
    <col min="21" max="21" width="3.33203125" style="2" customWidth="1"/>
    <col min="22" max="16384" width="8.86328125" style="2"/>
  </cols>
  <sheetData>
    <row r="1" spans="1:21" s="14" customFormat="1" ht="90" customHeight="1" x14ac:dyDescent="0.45">
      <c r="A1" s="15" t="str">
        <f>D1</f>
        <v>AGAssetsbericht</v>
      </c>
      <c r="B1" s="15" t="s">
        <v>230</v>
      </c>
      <c r="C1" s="15" t="s">
        <v>441</v>
      </c>
      <c r="D1" s="38" t="s">
        <v>439</v>
      </c>
      <c r="E1" s="37"/>
      <c r="G1" s="36"/>
      <c r="I1" s="13"/>
      <c r="K1" s="13"/>
      <c r="M1" s="13"/>
      <c r="O1" s="13"/>
      <c r="Q1" s="11" t="s">
        <v>177</v>
      </c>
      <c r="R1" s="12" t="s">
        <v>440</v>
      </c>
      <c r="S1" s="12" t="s">
        <v>176</v>
      </c>
      <c r="T1" s="12" t="s">
        <v>228</v>
      </c>
      <c r="U1" s="11" t="s">
        <v>175</v>
      </c>
    </row>
    <row r="2" spans="1:21" x14ac:dyDescent="0.45">
      <c r="A2" s="5" t="str">
        <f>F2</f>
        <v>OpdrachtID</v>
      </c>
      <c r="B2" s="5" t="s">
        <v>136</v>
      </c>
      <c r="C2" s="5" t="s">
        <v>233</v>
      </c>
      <c r="D2" s="35"/>
      <c r="E2" s="58" t="s">
        <v>439</v>
      </c>
      <c r="F2" s="8" t="s">
        <v>0</v>
      </c>
      <c r="G2" s="10"/>
      <c r="R2" s="1" t="s">
        <v>172</v>
      </c>
      <c r="S2" s="19"/>
      <c r="T2" s="19"/>
    </row>
    <row r="3" spans="1:21" x14ac:dyDescent="0.45">
      <c r="A3" s="5" t="str">
        <f>F3</f>
        <v>Versienummer</v>
      </c>
      <c r="B3" s="5" t="s">
        <v>136</v>
      </c>
      <c r="C3" s="5" t="s">
        <v>233</v>
      </c>
      <c r="E3" s="58"/>
      <c r="F3" s="8" t="s">
        <v>1</v>
      </c>
      <c r="G3" s="10"/>
      <c r="R3" s="1" t="s">
        <v>171</v>
      </c>
      <c r="S3" s="19"/>
      <c r="T3" s="19"/>
    </row>
    <row r="4" spans="1:21" x14ac:dyDescent="0.45">
      <c r="A4" s="7" t="str">
        <f>F4</f>
        <v>Bijlagen [+]</v>
      </c>
      <c r="B4" s="7" t="s">
        <v>136</v>
      </c>
      <c r="C4" s="7" t="s">
        <v>231</v>
      </c>
      <c r="E4" s="58"/>
      <c r="F4" s="6" t="s">
        <v>105</v>
      </c>
      <c r="G4" s="10"/>
      <c r="R4" s="1" t="s">
        <v>170</v>
      </c>
      <c r="S4" s="19"/>
      <c r="T4" s="19"/>
    </row>
    <row r="5" spans="1:21" ht="14.45" customHeight="1" outlineLevel="1" x14ac:dyDescent="0.45">
      <c r="A5" s="5" t="str">
        <f t="shared" ref="A5:A11" si="0">H5</f>
        <v>BijlageID</v>
      </c>
      <c r="B5" s="5" t="s">
        <v>136</v>
      </c>
      <c r="C5" s="5" t="s">
        <v>233</v>
      </c>
      <c r="E5" s="58"/>
      <c r="F5" s="9"/>
      <c r="G5" s="56" t="s">
        <v>169</v>
      </c>
      <c r="H5" s="5" t="s">
        <v>2</v>
      </c>
      <c r="I5" s="10"/>
      <c r="R5" s="1" t="s">
        <v>160</v>
      </c>
      <c r="S5" s="19"/>
      <c r="T5" s="19"/>
    </row>
    <row r="6" spans="1:21" ht="14.45" customHeight="1" outlineLevel="1" x14ac:dyDescent="0.45">
      <c r="A6" s="5" t="str">
        <f t="shared" si="0"/>
        <v>Bestandsnaam</v>
      </c>
      <c r="B6" s="5" t="s">
        <v>136</v>
      </c>
      <c r="C6" s="5" t="s">
        <v>233</v>
      </c>
      <c r="E6" s="58"/>
      <c r="G6" s="56"/>
      <c r="H6" s="5" t="s">
        <v>3</v>
      </c>
      <c r="I6" s="10"/>
      <c r="R6" s="1" t="s">
        <v>160</v>
      </c>
      <c r="S6" s="19"/>
      <c r="T6" s="19"/>
    </row>
    <row r="7" spans="1:21" ht="14.45" customHeight="1" outlineLevel="1" x14ac:dyDescent="0.45">
      <c r="A7" s="5" t="str">
        <f t="shared" si="0"/>
        <v>Extensie</v>
      </c>
      <c r="B7" s="5" t="s">
        <v>136</v>
      </c>
      <c r="C7" s="5" t="s">
        <v>233</v>
      </c>
      <c r="E7" s="58"/>
      <c r="G7" s="56"/>
      <c r="H7" s="5" t="s">
        <v>4</v>
      </c>
      <c r="I7" s="10"/>
      <c r="R7" s="1" t="s">
        <v>160</v>
      </c>
      <c r="S7" s="19"/>
      <c r="T7" s="19"/>
    </row>
    <row r="8" spans="1:21" ht="14.45" customHeight="1" outlineLevel="1" x14ac:dyDescent="0.45">
      <c r="A8" s="7" t="str">
        <f t="shared" si="0"/>
        <v>Omschrijving</v>
      </c>
      <c r="B8" s="7" t="s">
        <v>136</v>
      </c>
      <c r="C8" s="7" t="s">
        <v>231</v>
      </c>
      <c r="E8" s="58"/>
      <c r="G8" s="56"/>
      <c r="H8" s="7" t="s">
        <v>5</v>
      </c>
      <c r="I8" s="10"/>
      <c r="R8" s="1" t="s">
        <v>160</v>
      </c>
      <c r="S8" s="19"/>
      <c r="T8" s="19"/>
    </row>
    <row r="9" spans="1:21" ht="242.25" outlineLevel="1" x14ac:dyDescent="0.45">
      <c r="A9" s="5" t="str">
        <f t="shared" si="0"/>
        <v>Documentsoort</v>
      </c>
      <c r="B9" s="5" t="s">
        <v>136</v>
      </c>
      <c r="C9" s="5" t="s">
        <v>233</v>
      </c>
      <c r="E9" s="58"/>
      <c r="G9" s="56"/>
      <c r="H9" s="5" t="s">
        <v>6</v>
      </c>
      <c r="I9" s="10"/>
      <c r="R9" s="1" t="s">
        <v>168</v>
      </c>
      <c r="S9" s="4" t="s">
        <v>167</v>
      </c>
      <c r="T9" s="34" t="s">
        <v>438</v>
      </c>
    </row>
    <row r="10" spans="1:21" ht="14.45" customHeight="1" outlineLevel="1" x14ac:dyDescent="0.45">
      <c r="A10" s="7" t="str">
        <f t="shared" si="0"/>
        <v>MIMEType</v>
      </c>
      <c r="B10" s="7" t="s">
        <v>136</v>
      </c>
      <c r="C10" s="7" t="s">
        <v>231</v>
      </c>
      <c r="E10" s="58"/>
      <c r="G10" s="56"/>
      <c r="H10" s="7" t="s">
        <v>7</v>
      </c>
      <c r="I10" s="10"/>
      <c r="R10" s="1" t="s">
        <v>160</v>
      </c>
      <c r="S10" s="19"/>
      <c r="T10" s="19"/>
    </row>
    <row r="11" spans="1:21" ht="14.45" customHeight="1" outlineLevel="1" x14ac:dyDescent="0.45">
      <c r="A11" s="7" t="str">
        <f t="shared" si="0"/>
        <v>Versienummer</v>
      </c>
      <c r="B11" s="7" t="s">
        <v>136</v>
      </c>
      <c r="C11" s="7" t="s">
        <v>231</v>
      </c>
      <c r="E11" s="58"/>
      <c r="G11" s="56"/>
      <c r="H11" s="7" t="s">
        <v>1</v>
      </c>
      <c r="I11" s="10"/>
      <c r="R11" s="1" t="s">
        <v>165</v>
      </c>
      <c r="S11" s="19"/>
      <c r="T11" s="19"/>
    </row>
    <row r="12" spans="1:21" x14ac:dyDescent="0.45">
      <c r="A12" s="5" t="str">
        <f>F12</f>
        <v>Assetdata [+]</v>
      </c>
      <c r="B12" s="5" t="s">
        <v>136</v>
      </c>
      <c r="C12" s="5" t="s">
        <v>233</v>
      </c>
      <c r="E12" s="58"/>
      <c r="F12" s="8" t="s">
        <v>106</v>
      </c>
      <c r="G12" s="10"/>
      <c r="R12" s="1" t="s">
        <v>437</v>
      </c>
      <c r="S12" s="19"/>
      <c r="T12" s="19"/>
    </row>
    <row r="13" spans="1:21" ht="14.45" customHeight="1" outlineLevel="1" x14ac:dyDescent="0.45">
      <c r="A13" s="5" t="str">
        <f t="shared" ref="A13:A19" si="1">H13</f>
        <v>AanleverdatumDocument</v>
      </c>
      <c r="B13" s="5" t="s">
        <v>136</v>
      </c>
      <c r="C13" s="5" t="s">
        <v>233</v>
      </c>
      <c r="E13" s="58"/>
      <c r="F13" s="9"/>
      <c r="G13" s="55" t="s">
        <v>436</v>
      </c>
      <c r="H13" s="8" t="s">
        <v>8</v>
      </c>
      <c r="I13" s="10"/>
      <c r="R13" s="1" t="s">
        <v>407</v>
      </c>
      <c r="S13" s="19"/>
      <c r="T13" s="19"/>
    </row>
    <row r="14" spans="1:21" ht="28.5" outlineLevel="1" x14ac:dyDescent="0.45">
      <c r="A14" s="5" t="str">
        <f t="shared" si="1"/>
        <v>Aanlevering</v>
      </c>
      <c r="B14" s="5" t="s">
        <v>136</v>
      </c>
      <c r="C14" s="5" t="s">
        <v>233</v>
      </c>
      <c r="E14" s="58"/>
      <c r="G14" s="55"/>
      <c r="H14" s="8" t="s">
        <v>9</v>
      </c>
      <c r="I14" s="10"/>
      <c r="R14" s="1" t="s">
        <v>435</v>
      </c>
      <c r="S14" s="4" t="s">
        <v>434</v>
      </c>
      <c r="T14" s="4" t="s">
        <v>434</v>
      </c>
    </row>
    <row r="15" spans="1:21" ht="14.45" customHeight="1" outlineLevel="1" x14ac:dyDescent="0.45">
      <c r="A15" s="5" t="str">
        <f t="shared" si="1"/>
        <v>Opdrachtnemer</v>
      </c>
      <c r="B15" s="5" t="s">
        <v>136</v>
      </c>
      <c r="C15" s="5" t="s">
        <v>233</v>
      </c>
      <c r="E15" s="58"/>
      <c r="G15" s="55"/>
      <c r="H15" s="8" t="s">
        <v>134</v>
      </c>
      <c r="I15" s="10"/>
      <c r="R15" s="1" t="s">
        <v>160</v>
      </c>
      <c r="S15" s="19"/>
      <c r="T15" s="19"/>
    </row>
    <row r="16" spans="1:21" ht="14.45" customHeight="1" outlineLevel="1" x14ac:dyDescent="0.45">
      <c r="A16" s="5" t="str">
        <f t="shared" si="1"/>
        <v>DatumTechnischGereed</v>
      </c>
      <c r="B16" s="5" t="s">
        <v>136</v>
      </c>
      <c r="C16" s="5" t="s">
        <v>233</v>
      </c>
      <c r="E16" s="58"/>
      <c r="G16" s="55"/>
      <c r="H16" s="8" t="s">
        <v>10</v>
      </c>
      <c r="I16" s="10"/>
      <c r="R16" s="1" t="s">
        <v>407</v>
      </c>
      <c r="S16" s="19"/>
      <c r="T16" s="19"/>
    </row>
    <row r="17" spans="1:20" ht="42.75" outlineLevel="1" x14ac:dyDescent="0.45">
      <c r="A17" s="7" t="str">
        <f t="shared" si="1"/>
        <v>Inmeetwijze</v>
      </c>
      <c r="B17" s="7" t="s">
        <v>136</v>
      </c>
      <c r="C17" s="7" t="s">
        <v>231</v>
      </c>
      <c r="E17" s="58"/>
      <c r="G17" s="55"/>
      <c r="H17" s="6" t="s">
        <v>11</v>
      </c>
      <c r="I17" s="10"/>
      <c r="R17" s="1" t="s">
        <v>433</v>
      </c>
      <c r="S17" s="4" t="s">
        <v>432</v>
      </c>
      <c r="T17" s="4" t="s">
        <v>432</v>
      </c>
    </row>
    <row r="18" spans="1:20" ht="14.45" customHeight="1" outlineLevel="1" x14ac:dyDescent="0.45">
      <c r="A18" s="5" t="str">
        <f t="shared" si="1"/>
        <v>Opdrachtgever</v>
      </c>
      <c r="B18" s="5" t="s">
        <v>136</v>
      </c>
      <c r="C18" s="5" t="s">
        <v>233</v>
      </c>
      <c r="E18" s="58"/>
      <c r="G18" s="55"/>
      <c r="H18" s="8" t="s">
        <v>12</v>
      </c>
      <c r="I18" s="10"/>
      <c r="R18" s="1" t="s">
        <v>160</v>
      </c>
      <c r="S18" s="19"/>
      <c r="T18" s="19"/>
    </row>
    <row r="19" spans="1:20" outlineLevel="1" x14ac:dyDescent="0.45">
      <c r="A19" s="7" t="str">
        <f t="shared" si="1"/>
        <v>Opmerking [+]</v>
      </c>
      <c r="B19" s="7" t="s">
        <v>136</v>
      </c>
      <c r="C19" s="7" t="s">
        <v>231</v>
      </c>
      <c r="E19" s="58"/>
      <c r="G19" s="55"/>
      <c r="H19" s="6" t="s">
        <v>107</v>
      </c>
      <c r="I19" s="10"/>
      <c r="R19" s="1" t="s">
        <v>431</v>
      </c>
      <c r="S19" s="19"/>
      <c r="T19" s="19"/>
    </row>
    <row r="20" spans="1:20" ht="142.5" outlineLevel="2" x14ac:dyDescent="0.45">
      <c r="A20" s="5" t="str">
        <f>J20</f>
        <v>Code</v>
      </c>
      <c r="B20" s="5" t="s">
        <v>136</v>
      </c>
      <c r="C20" s="5" t="s">
        <v>233</v>
      </c>
      <c r="E20" s="58"/>
      <c r="G20" s="55"/>
      <c r="H20" s="10"/>
      <c r="I20" s="56" t="s">
        <v>430</v>
      </c>
      <c r="J20" s="5" t="s">
        <v>13</v>
      </c>
      <c r="K20" s="10"/>
      <c r="R20" s="1" t="s">
        <v>429</v>
      </c>
      <c r="S20" s="4" t="s">
        <v>428</v>
      </c>
      <c r="T20" s="4" t="s">
        <v>428</v>
      </c>
    </row>
    <row r="21" spans="1:20" ht="14.45" customHeight="1" outlineLevel="2" x14ac:dyDescent="0.45">
      <c r="A21" s="5" t="str">
        <f>J21</f>
        <v>Toelichting</v>
      </c>
      <c r="B21" s="5" t="s">
        <v>136</v>
      </c>
      <c r="C21" s="5" t="s">
        <v>233</v>
      </c>
      <c r="E21" s="58"/>
      <c r="G21" s="55"/>
      <c r="I21" s="56"/>
      <c r="J21" s="5" t="s">
        <v>14</v>
      </c>
      <c r="K21" s="10"/>
      <c r="R21" s="1" t="s">
        <v>160</v>
      </c>
      <c r="S21" s="19"/>
      <c r="T21" s="19"/>
    </row>
    <row r="22" spans="1:20" ht="14.45" customHeight="1" outlineLevel="1" x14ac:dyDescent="0.45">
      <c r="A22" s="7" t="str">
        <f>H22</f>
        <v>Ordertype</v>
      </c>
      <c r="B22" s="7" t="s">
        <v>136</v>
      </c>
      <c r="C22" s="7" t="s">
        <v>231</v>
      </c>
      <c r="E22" s="58"/>
      <c r="G22" s="55"/>
      <c r="H22" s="6" t="s">
        <v>15</v>
      </c>
      <c r="I22" s="10"/>
      <c r="R22" s="1" t="s">
        <v>160</v>
      </c>
      <c r="S22" s="19"/>
      <c r="T22" s="19"/>
    </row>
    <row r="23" spans="1:20" ht="14.45" customHeight="1" outlineLevel="1" x14ac:dyDescent="0.45">
      <c r="A23" s="5" t="str">
        <f>H23</f>
        <v>Choice[+]</v>
      </c>
      <c r="B23" s="5" t="s">
        <v>136</v>
      </c>
      <c r="C23" s="5" t="s">
        <v>233</v>
      </c>
      <c r="E23" s="58"/>
      <c r="G23" s="55"/>
      <c r="H23" s="33" t="s">
        <v>427</v>
      </c>
      <c r="I23" s="22"/>
      <c r="R23" s="1" t="s">
        <v>164</v>
      </c>
      <c r="S23" s="19"/>
      <c r="T23" s="19"/>
    </row>
    <row r="24" spans="1:20" ht="14.45" customHeight="1" outlineLevel="2" x14ac:dyDescent="0.45">
      <c r="A24" s="7" t="str">
        <f>J24</f>
        <v>AansluitingGas [+]</v>
      </c>
      <c r="B24" s="7" t="s">
        <v>136</v>
      </c>
      <c r="C24" s="7" t="s">
        <v>231</v>
      </c>
      <c r="E24" s="58"/>
      <c r="G24" s="55"/>
      <c r="H24" s="32"/>
      <c r="I24" s="63" t="s">
        <v>164</v>
      </c>
      <c r="J24" s="6" t="s">
        <v>109</v>
      </c>
      <c r="K24" s="10"/>
      <c r="R24" s="1" t="s">
        <v>426</v>
      </c>
      <c r="S24" s="19"/>
      <c r="T24" s="19"/>
    </row>
    <row r="25" spans="1:20" ht="14.45" customHeight="1" outlineLevel="3" x14ac:dyDescent="0.45">
      <c r="A25" s="5" t="str">
        <f t="shared" ref="A25:A41" si="2">L25</f>
        <v>EANcode</v>
      </c>
      <c r="B25" s="5" t="s">
        <v>136</v>
      </c>
      <c r="C25" s="5" t="s">
        <v>233</v>
      </c>
      <c r="E25" s="58"/>
      <c r="G25" s="55"/>
      <c r="H25" s="32"/>
      <c r="I25" s="63"/>
      <c r="J25" s="9"/>
      <c r="K25" s="56" t="s">
        <v>225</v>
      </c>
      <c r="L25" s="8" t="s">
        <v>16</v>
      </c>
      <c r="M25" s="10"/>
      <c r="R25" s="1" t="s">
        <v>220</v>
      </c>
      <c r="S25" s="19"/>
      <c r="T25" s="19"/>
    </row>
    <row r="26" spans="1:20" ht="57.6" customHeight="1" outlineLevel="3" x14ac:dyDescent="0.45">
      <c r="A26" s="5" t="str">
        <f t="shared" si="2"/>
        <v>UitgevoerdeActiviteit</v>
      </c>
      <c r="B26" s="5" t="s">
        <v>136</v>
      </c>
      <c r="C26" s="5" t="s">
        <v>233</v>
      </c>
      <c r="E26" s="58"/>
      <c r="G26" s="55"/>
      <c r="I26" s="63"/>
      <c r="K26" s="56"/>
      <c r="L26" s="8" t="s">
        <v>17</v>
      </c>
      <c r="M26" s="10"/>
      <c r="R26" s="1" t="s">
        <v>356</v>
      </c>
      <c r="S26" s="4" t="s">
        <v>355</v>
      </c>
      <c r="T26" s="4" t="s">
        <v>355</v>
      </c>
    </row>
    <row r="27" spans="1:20" ht="14.45" customHeight="1" outlineLevel="3" x14ac:dyDescent="0.45">
      <c r="A27" s="7" t="str">
        <f t="shared" si="2"/>
        <v>EANPrimair</v>
      </c>
      <c r="B27" s="7" t="s">
        <v>136</v>
      </c>
      <c r="C27" s="7" t="s">
        <v>231</v>
      </c>
      <c r="E27" s="58"/>
      <c r="G27" s="55"/>
      <c r="I27" s="63"/>
      <c r="K27" s="56"/>
      <c r="L27" s="6" t="s">
        <v>18</v>
      </c>
      <c r="M27" s="10"/>
      <c r="R27" s="1" t="s">
        <v>220</v>
      </c>
      <c r="S27" s="19"/>
      <c r="T27" s="19"/>
    </row>
    <row r="28" spans="1:20" ht="216" customHeight="1" outlineLevel="3" x14ac:dyDescent="0.45">
      <c r="A28" s="7" t="str">
        <f t="shared" si="2"/>
        <v>Aansluitpakket</v>
      </c>
      <c r="B28" s="7" t="s">
        <v>135</v>
      </c>
      <c r="C28" s="7" t="s">
        <v>231</v>
      </c>
      <c r="E28" s="58"/>
      <c r="G28" s="55"/>
      <c r="I28" s="63"/>
      <c r="K28" s="56"/>
      <c r="L28" s="6" t="s">
        <v>19</v>
      </c>
      <c r="M28" s="10"/>
      <c r="R28" s="1" t="s">
        <v>425</v>
      </c>
      <c r="S28" s="4" t="s">
        <v>424</v>
      </c>
      <c r="T28" s="4"/>
    </row>
    <row r="29" spans="1:20" ht="201.6" customHeight="1" outlineLevel="3" x14ac:dyDescent="0.45">
      <c r="A29" s="7" t="str">
        <f t="shared" si="2"/>
        <v>Aansluitwijze</v>
      </c>
      <c r="B29" s="7" t="s">
        <v>135</v>
      </c>
      <c r="C29" s="7" t="s">
        <v>231</v>
      </c>
      <c r="E29" s="58"/>
      <c r="G29" s="55"/>
      <c r="I29" s="63"/>
      <c r="K29" s="56"/>
      <c r="L29" s="6" t="s">
        <v>20</v>
      </c>
      <c r="M29" s="10"/>
      <c r="R29" s="1" t="s">
        <v>423</v>
      </c>
      <c r="S29" s="4" t="s">
        <v>422</v>
      </c>
      <c r="T29" s="4" t="s">
        <v>421</v>
      </c>
    </row>
    <row r="30" spans="1:20" ht="14.45" customHeight="1" outlineLevel="3" x14ac:dyDescent="0.45">
      <c r="A30" s="17" t="str">
        <f t="shared" si="2"/>
        <v>Afgeperst</v>
      </c>
      <c r="B30" s="17" t="s">
        <v>135</v>
      </c>
      <c r="C30" s="17" t="s">
        <v>272</v>
      </c>
      <c r="E30" s="58"/>
      <c r="G30" s="55"/>
      <c r="I30" s="63"/>
      <c r="K30" s="56"/>
      <c r="L30" s="16" t="s">
        <v>21</v>
      </c>
      <c r="M30" s="10"/>
      <c r="R30" s="1" t="s">
        <v>163</v>
      </c>
      <c r="S30" s="1"/>
      <c r="T30" s="1"/>
    </row>
    <row r="31" spans="1:20" ht="72" customHeight="1" outlineLevel="3" x14ac:dyDescent="0.45">
      <c r="A31" s="7" t="str">
        <f t="shared" si="2"/>
        <v>AfnemerG</v>
      </c>
      <c r="B31" s="7" t="s">
        <v>159</v>
      </c>
      <c r="C31" s="7" t="s">
        <v>231</v>
      </c>
      <c r="E31" s="58"/>
      <c r="G31" s="55"/>
      <c r="I31" s="63"/>
      <c r="K31" s="56"/>
      <c r="L31" s="6" t="s">
        <v>22</v>
      </c>
      <c r="M31" s="10"/>
      <c r="R31" s="1" t="s">
        <v>420</v>
      </c>
      <c r="S31" s="4" t="s">
        <v>419</v>
      </c>
      <c r="T31" s="4" t="s">
        <v>419</v>
      </c>
    </row>
    <row r="32" spans="1:20" ht="43.25" customHeight="1" outlineLevel="3" x14ac:dyDescent="0.45">
      <c r="A32" s="17" t="str">
        <f t="shared" si="2"/>
        <v>BKlep</v>
      </c>
      <c r="B32" s="17" t="s">
        <v>135</v>
      </c>
      <c r="C32" s="17" t="s">
        <v>272</v>
      </c>
      <c r="E32" s="58"/>
      <c r="G32" s="55"/>
      <c r="I32" s="63"/>
      <c r="K32" s="56"/>
      <c r="L32" s="16" t="s">
        <v>23</v>
      </c>
      <c r="M32" s="10"/>
      <c r="R32" s="1" t="s">
        <v>418</v>
      </c>
      <c r="S32" s="4" t="s">
        <v>417</v>
      </c>
      <c r="T32" s="4" t="s">
        <v>417</v>
      </c>
    </row>
    <row r="33" spans="1:20" ht="86.45" customHeight="1" outlineLevel="3" x14ac:dyDescent="0.45">
      <c r="A33" s="7" t="str">
        <f t="shared" si="2"/>
        <v>Capaciteit</v>
      </c>
      <c r="B33" s="7" t="s">
        <v>135</v>
      </c>
      <c r="C33" s="7" t="s">
        <v>231</v>
      </c>
      <c r="E33" s="58"/>
      <c r="G33" s="55"/>
      <c r="I33" s="63"/>
      <c r="K33" s="56"/>
      <c r="L33" s="6" t="s">
        <v>24</v>
      </c>
      <c r="M33" s="10"/>
      <c r="R33" s="1" t="s">
        <v>224</v>
      </c>
      <c r="S33" s="4" t="s">
        <v>223</v>
      </c>
      <c r="T33" s="4" t="s">
        <v>223</v>
      </c>
    </row>
    <row r="34" spans="1:20" ht="72" customHeight="1" outlineLevel="3" x14ac:dyDescent="0.45">
      <c r="A34" s="7" t="str">
        <f t="shared" si="2"/>
        <v>Hoofdkraantype</v>
      </c>
      <c r="B34" s="7" t="s">
        <v>135</v>
      </c>
      <c r="C34" s="7" t="s">
        <v>231</v>
      </c>
      <c r="E34" s="58"/>
      <c r="G34" s="55"/>
      <c r="I34" s="63"/>
      <c r="K34" s="56"/>
      <c r="L34" s="6" t="s">
        <v>25</v>
      </c>
      <c r="M34" s="10"/>
      <c r="R34" s="1" t="s">
        <v>416</v>
      </c>
      <c r="S34" s="4" t="s">
        <v>415</v>
      </c>
      <c r="T34" s="4" t="s">
        <v>414</v>
      </c>
    </row>
    <row r="35" spans="1:20" ht="14.45" customHeight="1" outlineLevel="3" x14ac:dyDescent="0.45">
      <c r="A35" s="7" t="str">
        <f t="shared" si="2"/>
        <v>Huisdrukregelaar</v>
      </c>
      <c r="B35" s="7" t="s">
        <v>135</v>
      </c>
      <c r="C35" s="7" t="s">
        <v>231</v>
      </c>
      <c r="E35" s="58"/>
      <c r="G35" s="55"/>
      <c r="I35" s="63"/>
      <c r="K35" s="56"/>
      <c r="L35" s="6" t="s">
        <v>26</v>
      </c>
      <c r="M35" s="10"/>
      <c r="R35" s="1" t="s">
        <v>163</v>
      </c>
      <c r="S35" s="1"/>
      <c r="T35" s="1"/>
    </row>
    <row r="36" spans="1:20" ht="317" customHeight="1" outlineLevel="3" x14ac:dyDescent="0.45">
      <c r="A36" s="7" t="str">
        <f t="shared" si="2"/>
        <v>Huisdrukregelaartype</v>
      </c>
      <c r="B36" s="7" t="s">
        <v>135</v>
      </c>
      <c r="C36" s="7" t="s">
        <v>231</v>
      </c>
      <c r="E36" s="58"/>
      <c r="G36" s="55"/>
      <c r="I36" s="63"/>
      <c r="K36" s="56"/>
      <c r="L36" s="6" t="s">
        <v>27</v>
      </c>
      <c r="M36" s="10"/>
      <c r="R36" s="1" t="s">
        <v>413</v>
      </c>
      <c r="S36" s="4" t="s">
        <v>412</v>
      </c>
      <c r="T36" s="4" t="s">
        <v>411</v>
      </c>
    </row>
    <row r="37" spans="1:20" ht="43.25" customHeight="1" outlineLevel="3" x14ac:dyDescent="0.45">
      <c r="A37" s="17" t="str">
        <f t="shared" si="2"/>
        <v>FabrikantHuisdrukregelaar</v>
      </c>
      <c r="B37" s="17" t="s">
        <v>135</v>
      </c>
      <c r="C37" s="17" t="s">
        <v>272</v>
      </c>
      <c r="E37" s="58"/>
      <c r="G37" s="55"/>
      <c r="I37" s="63"/>
      <c r="K37" s="56"/>
      <c r="L37" s="16" t="s">
        <v>28</v>
      </c>
      <c r="M37" s="10"/>
      <c r="R37" s="1" t="s">
        <v>410</v>
      </c>
      <c r="S37" s="4" t="s">
        <v>409</v>
      </c>
      <c r="T37" s="4" t="s">
        <v>408</v>
      </c>
    </row>
    <row r="38" spans="1:20" ht="14.45" customHeight="1" outlineLevel="3" x14ac:dyDescent="0.45">
      <c r="A38" s="17" t="str">
        <f t="shared" si="2"/>
        <v>FabricagedatumHuisdrukregelaar</v>
      </c>
      <c r="B38" s="17" t="s">
        <v>136</v>
      </c>
      <c r="C38" s="17" t="s">
        <v>272</v>
      </c>
      <c r="E38" s="58"/>
      <c r="G38" s="55"/>
      <c r="I38" s="63"/>
      <c r="K38" s="56"/>
      <c r="L38" s="16" t="s">
        <v>29</v>
      </c>
      <c r="M38" s="10"/>
      <c r="R38" s="1" t="s">
        <v>407</v>
      </c>
      <c r="S38" s="1"/>
      <c r="T38" s="1"/>
    </row>
    <row r="39" spans="1:20" ht="72" customHeight="1" outlineLevel="3" x14ac:dyDescent="0.45">
      <c r="A39" s="17" t="str">
        <f t="shared" si="2"/>
        <v>Gasmeterbeugeltype</v>
      </c>
      <c r="B39" s="17" t="s">
        <v>135</v>
      </c>
      <c r="C39" s="17" t="s">
        <v>272</v>
      </c>
      <c r="E39" s="58"/>
      <c r="G39" s="55"/>
      <c r="I39" s="63"/>
      <c r="K39" s="56"/>
      <c r="L39" s="16" t="s">
        <v>30</v>
      </c>
      <c r="M39" s="10"/>
      <c r="R39" s="1" t="s">
        <v>406</v>
      </c>
      <c r="S39" s="4" t="s">
        <v>405</v>
      </c>
      <c r="T39" s="4" t="s">
        <v>404</v>
      </c>
    </row>
    <row r="40" spans="1:20" ht="389" customHeight="1" outlineLevel="3" x14ac:dyDescent="0.45">
      <c r="A40" s="7" t="str">
        <f t="shared" si="2"/>
        <v>TekeningnummerMeteropstelling</v>
      </c>
      <c r="B40" s="7" t="s">
        <v>135</v>
      </c>
      <c r="C40" s="7" t="s">
        <v>231</v>
      </c>
      <c r="E40" s="58"/>
      <c r="G40" s="55"/>
      <c r="I40" s="63"/>
      <c r="K40" s="56"/>
      <c r="L40" s="6" t="s">
        <v>31</v>
      </c>
      <c r="M40" s="10"/>
      <c r="R40" s="1" t="s">
        <v>403</v>
      </c>
      <c r="S40" s="4" t="s">
        <v>402</v>
      </c>
      <c r="T40" s="4"/>
    </row>
    <row r="41" spans="1:20" ht="14.45" customHeight="1" outlineLevel="3" x14ac:dyDescent="0.45">
      <c r="A41" s="7" t="str">
        <f t="shared" si="2"/>
        <v>ZakkendeGrondConstructie [+]</v>
      </c>
      <c r="B41" s="7" t="s">
        <v>135</v>
      </c>
      <c r="C41" s="7" t="s">
        <v>231</v>
      </c>
      <c r="E41" s="58"/>
      <c r="G41" s="55"/>
      <c r="I41" s="63"/>
      <c r="K41" s="56"/>
      <c r="L41" s="6" t="s">
        <v>123</v>
      </c>
      <c r="M41" s="10"/>
      <c r="R41" s="1" t="s">
        <v>401</v>
      </c>
      <c r="S41" s="1"/>
      <c r="T41" s="1"/>
    </row>
    <row r="42" spans="1:20" ht="86.45" customHeight="1" outlineLevel="4" x14ac:dyDescent="0.45">
      <c r="A42" s="5" t="str">
        <f>N42</f>
        <v>Type</v>
      </c>
      <c r="B42" s="5" t="s">
        <v>136</v>
      </c>
      <c r="C42" s="5" t="s">
        <v>233</v>
      </c>
      <c r="E42" s="58"/>
      <c r="G42" s="55"/>
      <c r="I42" s="63"/>
      <c r="K42" s="56"/>
      <c r="L42" s="3"/>
      <c r="M42" s="56" t="s">
        <v>400</v>
      </c>
      <c r="N42" s="5" t="s">
        <v>32</v>
      </c>
      <c r="O42" s="10"/>
      <c r="R42" s="1" t="s">
        <v>399</v>
      </c>
      <c r="S42" s="4" t="s">
        <v>398</v>
      </c>
      <c r="T42" s="4" t="s">
        <v>398</v>
      </c>
    </row>
    <row r="43" spans="1:20" ht="43.25" customHeight="1" outlineLevel="4" x14ac:dyDescent="0.45">
      <c r="A43" s="7" t="str">
        <f>N43</f>
        <v>Armrichting</v>
      </c>
      <c r="B43" s="7" t="s">
        <v>136</v>
      </c>
      <c r="C43" s="7" t="s">
        <v>231</v>
      </c>
      <c r="E43" s="58"/>
      <c r="G43" s="55"/>
      <c r="I43" s="63"/>
      <c r="K43" s="56"/>
      <c r="M43" s="56"/>
      <c r="N43" s="7" t="s">
        <v>33</v>
      </c>
      <c r="O43" s="10"/>
      <c r="R43" s="1" t="s">
        <v>397</v>
      </c>
      <c r="S43" s="4" t="s">
        <v>396</v>
      </c>
      <c r="T43" s="4" t="s">
        <v>396</v>
      </c>
    </row>
    <row r="44" spans="1:20" ht="29" customHeight="1" outlineLevel="4" x14ac:dyDescent="0.45">
      <c r="A44" s="7" t="str">
        <f>N44</f>
        <v>Armlengte</v>
      </c>
      <c r="B44" s="7" t="s">
        <v>136</v>
      </c>
      <c r="C44" s="7" t="s">
        <v>231</v>
      </c>
      <c r="E44" s="58"/>
      <c r="G44" s="55"/>
      <c r="I44" s="63"/>
      <c r="K44" s="56"/>
      <c r="M44" s="56"/>
      <c r="N44" s="7" t="s">
        <v>34</v>
      </c>
      <c r="O44" s="10"/>
      <c r="R44" s="1" t="s">
        <v>395</v>
      </c>
      <c r="S44" s="4" t="s">
        <v>394</v>
      </c>
      <c r="T44" s="4" t="s">
        <v>394</v>
      </c>
    </row>
    <row r="45" spans="1:20" ht="14.45" customHeight="1" outlineLevel="3" x14ac:dyDescent="0.45">
      <c r="A45" s="7" t="str">
        <f>L45</f>
        <v>Hoofdleiding [+]</v>
      </c>
      <c r="B45" s="7" t="s">
        <v>135</v>
      </c>
      <c r="C45" s="7" t="s">
        <v>231</v>
      </c>
      <c r="E45" s="58"/>
      <c r="G45" s="55"/>
      <c r="I45" s="63"/>
      <c r="K45" s="56"/>
      <c r="L45" s="6" t="s">
        <v>126</v>
      </c>
      <c r="M45" s="10"/>
      <c r="R45" s="1"/>
      <c r="S45" s="1"/>
      <c r="T45" s="1"/>
    </row>
    <row r="46" spans="1:20" ht="144" customHeight="1" outlineLevel="4" x14ac:dyDescent="0.45">
      <c r="A46" s="7" t="str">
        <f>N46</f>
        <v>Bekleding</v>
      </c>
      <c r="B46" s="7" t="s">
        <v>136</v>
      </c>
      <c r="C46" s="7" t="s">
        <v>231</v>
      </c>
      <c r="E46" s="58"/>
      <c r="G46" s="55"/>
      <c r="I46" s="63"/>
      <c r="K46" s="56"/>
      <c r="L46" s="3"/>
      <c r="M46" s="56" t="s">
        <v>393</v>
      </c>
      <c r="N46" s="7" t="s">
        <v>35</v>
      </c>
      <c r="O46" s="10"/>
      <c r="R46" s="1" t="s">
        <v>388</v>
      </c>
      <c r="S46" s="4" t="s">
        <v>387</v>
      </c>
      <c r="T46" s="49" t="s">
        <v>544</v>
      </c>
    </row>
    <row r="47" spans="1:20" ht="185.25" outlineLevel="4" x14ac:dyDescent="0.45">
      <c r="A47" s="5" t="str">
        <f>N47</f>
        <v>Materiaal</v>
      </c>
      <c r="B47" s="5" t="s">
        <v>136</v>
      </c>
      <c r="C47" s="5" t="s">
        <v>233</v>
      </c>
      <c r="E47" s="58"/>
      <c r="G47" s="55"/>
      <c r="I47" s="63"/>
      <c r="K47" s="56"/>
      <c r="M47" s="56"/>
      <c r="N47" s="5" t="s">
        <v>36</v>
      </c>
      <c r="O47" s="10"/>
      <c r="R47" s="1" t="s">
        <v>160</v>
      </c>
      <c r="S47" s="48"/>
      <c r="T47" s="49" t="s">
        <v>456</v>
      </c>
    </row>
    <row r="48" spans="1:20" ht="43.25" customHeight="1" outlineLevel="4" x14ac:dyDescent="0.45">
      <c r="A48" s="5" t="str">
        <f>N48</f>
        <v>Netdruk</v>
      </c>
      <c r="B48" s="5" t="s">
        <v>136</v>
      </c>
      <c r="C48" s="5" t="s">
        <v>233</v>
      </c>
      <c r="E48" s="58"/>
      <c r="G48" s="55"/>
      <c r="I48" s="63"/>
      <c r="K48" s="56"/>
      <c r="M48" s="56"/>
      <c r="N48" s="5" t="s">
        <v>37</v>
      </c>
      <c r="O48" s="10"/>
      <c r="R48" s="1" t="s">
        <v>392</v>
      </c>
      <c r="S48" s="4" t="s">
        <v>391</v>
      </c>
      <c r="T48" s="4" t="s">
        <v>391</v>
      </c>
    </row>
    <row r="49" spans="1:22" ht="409.25" customHeight="1" outlineLevel="4" x14ac:dyDescent="0.45">
      <c r="A49" s="5" t="str">
        <f>N49</f>
        <v>Diameter</v>
      </c>
      <c r="B49" s="5" t="s">
        <v>136</v>
      </c>
      <c r="C49" s="5" t="s">
        <v>233</v>
      </c>
      <c r="E49" s="58"/>
      <c r="G49" s="55"/>
      <c r="I49" s="63"/>
      <c r="K49" s="56"/>
      <c r="M49" s="56"/>
      <c r="N49" s="5" t="s">
        <v>38</v>
      </c>
      <c r="O49" s="10"/>
      <c r="R49" s="1" t="s">
        <v>390</v>
      </c>
      <c r="S49" s="49" t="s">
        <v>389</v>
      </c>
      <c r="T49" s="4" t="s">
        <v>389</v>
      </c>
    </row>
    <row r="50" spans="1:22" ht="14.45" customHeight="1" outlineLevel="3" x14ac:dyDescent="0.45">
      <c r="A50" s="7" t="str">
        <f>L50</f>
        <v>Aansluitleiding [+]</v>
      </c>
      <c r="B50" s="7" t="s">
        <v>135</v>
      </c>
      <c r="C50" s="7" t="s">
        <v>231</v>
      </c>
      <c r="E50" s="58"/>
      <c r="G50" s="55"/>
      <c r="I50" s="63"/>
      <c r="K50" s="56"/>
      <c r="L50" s="6" t="s">
        <v>125</v>
      </c>
      <c r="M50" s="10"/>
      <c r="R50" s="1"/>
      <c r="S50" s="1"/>
      <c r="T50" s="1"/>
    </row>
    <row r="51" spans="1:22" ht="144" customHeight="1" outlineLevel="4" x14ac:dyDescent="0.45">
      <c r="A51" s="7" t="str">
        <f>N51</f>
        <v>Bekleding</v>
      </c>
      <c r="B51" s="7" t="s">
        <v>136</v>
      </c>
      <c r="C51" s="7" t="s">
        <v>231</v>
      </c>
      <c r="E51" s="58"/>
      <c r="G51" s="55"/>
      <c r="I51" s="63"/>
      <c r="K51" s="56"/>
      <c r="L51" s="3"/>
      <c r="M51" s="56" t="s">
        <v>306</v>
      </c>
      <c r="N51" s="6" t="s">
        <v>35</v>
      </c>
      <c r="O51" s="10"/>
      <c r="R51" s="1" t="s">
        <v>388</v>
      </c>
      <c r="S51" s="4" t="s">
        <v>387</v>
      </c>
      <c r="T51" s="4"/>
    </row>
    <row r="52" spans="1:22" ht="14.45" customHeight="1" outlineLevel="4" x14ac:dyDescent="0.45">
      <c r="A52" s="5" t="str">
        <f>N52</f>
        <v>Lengte</v>
      </c>
      <c r="B52" s="5" t="s">
        <v>136</v>
      </c>
      <c r="C52" s="5" t="s">
        <v>233</v>
      </c>
      <c r="E52" s="58"/>
      <c r="G52" s="55"/>
      <c r="I52" s="63"/>
      <c r="K52" s="56"/>
      <c r="M52" s="56"/>
      <c r="N52" s="8" t="s">
        <v>39</v>
      </c>
      <c r="O52" s="10"/>
      <c r="R52" s="1" t="s">
        <v>246</v>
      </c>
      <c r="S52" s="1"/>
      <c r="T52" s="1"/>
    </row>
    <row r="53" spans="1:22" ht="317" customHeight="1" outlineLevel="4" x14ac:dyDescent="0.45">
      <c r="A53" s="5" t="str">
        <f>N53</f>
        <v>Materiaal</v>
      </c>
      <c r="B53" s="5" t="s">
        <v>136</v>
      </c>
      <c r="C53" s="5" t="s">
        <v>233</v>
      </c>
      <c r="E53" s="58"/>
      <c r="G53" s="55"/>
      <c r="I53" s="63"/>
      <c r="K53" s="56"/>
      <c r="M53" s="56"/>
      <c r="N53" s="8" t="s">
        <v>36</v>
      </c>
      <c r="O53" s="10"/>
      <c r="R53" s="1" t="s">
        <v>386</v>
      </c>
      <c r="S53" s="4" t="s">
        <v>385</v>
      </c>
      <c r="T53" s="4" t="s">
        <v>385</v>
      </c>
      <c r="V53" s="42"/>
    </row>
    <row r="54" spans="1:22" ht="331.25" customHeight="1" outlineLevel="4" x14ac:dyDescent="0.45">
      <c r="A54" s="5" t="str">
        <f>N54</f>
        <v>Diameter</v>
      </c>
      <c r="B54" s="5" t="s">
        <v>136</v>
      </c>
      <c r="C54" s="5" t="s">
        <v>233</v>
      </c>
      <c r="E54" s="58"/>
      <c r="G54" s="55"/>
      <c r="I54" s="63"/>
      <c r="K54" s="56"/>
      <c r="M54" s="56"/>
      <c r="N54" s="8" t="s">
        <v>38</v>
      </c>
      <c r="O54" s="10"/>
      <c r="R54" s="1" t="s">
        <v>384</v>
      </c>
      <c r="S54" s="4" t="s">
        <v>383</v>
      </c>
      <c r="T54" s="4" t="s">
        <v>383</v>
      </c>
    </row>
    <row r="55" spans="1:22" ht="14.45" customHeight="1" outlineLevel="4" x14ac:dyDescent="0.45">
      <c r="A55" s="7" t="str">
        <f>N55</f>
        <v>LijnGeometrie [+]</v>
      </c>
      <c r="B55" s="7" t="s">
        <v>136</v>
      </c>
      <c r="C55" s="7" t="s">
        <v>231</v>
      </c>
      <c r="E55" s="58"/>
      <c r="G55" s="55"/>
      <c r="I55" s="63"/>
      <c r="K55" s="56"/>
      <c r="M55" s="56"/>
      <c r="N55" s="6" t="s">
        <v>124</v>
      </c>
      <c r="O55" s="10"/>
      <c r="R55" s="1" t="s">
        <v>243</v>
      </c>
      <c r="S55" s="1"/>
      <c r="T55" s="1"/>
    </row>
    <row r="56" spans="1:22" ht="14.45" customHeight="1" outlineLevel="5" x14ac:dyDescent="0.45">
      <c r="A56" s="5" t="str">
        <f>P56</f>
        <v>Lijnpunten</v>
      </c>
      <c r="B56" s="5" t="s">
        <v>136</v>
      </c>
      <c r="C56" s="5" t="s">
        <v>233</v>
      </c>
      <c r="E56" s="58"/>
      <c r="G56" s="55"/>
      <c r="I56" s="63"/>
      <c r="K56" s="56"/>
      <c r="M56" s="56"/>
      <c r="N56" s="3"/>
      <c r="O56" s="56" t="s">
        <v>382</v>
      </c>
      <c r="P56" s="5" t="s">
        <v>40</v>
      </c>
      <c r="Q56" s="10"/>
      <c r="R56" s="1" t="s">
        <v>160</v>
      </c>
      <c r="S56" s="1"/>
      <c r="T56" s="1"/>
    </row>
    <row r="57" spans="1:22" ht="14.45" customHeight="1" outlineLevel="5" x14ac:dyDescent="0.45">
      <c r="A57" s="7" t="str">
        <f>P57</f>
        <v>Referentiemaatvoering</v>
      </c>
      <c r="B57" s="7" t="s">
        <v>136</v>
      </c>
      <c r="C57" s="7" t="s">
        <v>231</v>
      </c>
      <c r="E57" s="58"/>
      <c r="G57" s="55"/>
      <c r="I57" s="63"/>
      <c r="K57" s="56"/>
      <c r="M57" s="56"/>
      <c r="O57" s="56"/>
      <c r="P57" s="7" t="s">
        <v>41</v>
      </c>
      <c r="Q57" s="10"/>
      <c r="R57" s="1" t="s">
        <v>160</v>
      </c>
      <c r="S57" s="1"/>
      <c r="T57" s="1"/>
    </row>
    <row r="58" spans="1:22" ht="72" customHeight="1" outlineLevel="4" x14ac:dyDescent="0.45">
      <c r="A58" s="5" t="str">
        <f>N58</f>
        <v>Bewerking</v>
      </c>
      <c r="B58" s="5" t="s">
        <v>136</v>
      </c>
      <c r="C58" s="5" t="s">
        <v>233</v>
      </c>
      <c r="E58" s="58"/>
      <c r="G58" s="55"/>
      <c r="I58" s="63"/>
      <c r="K58" s="56"/>
      <c r="M58" s="56"/>
      <c r="N58" s="8" t="s">
        <v>42</v>
      </c>
      <c r="O58" s="10"/>
      <c r="R58" s="1" t="s">
        <v>235</v>
      </c>
      <c r="S58" s="4" t="s">
        <v>234</v>
      </c>
      <c r="T58" s="4" t="s">
        <v>234</v>
      </c>
    </row>
    <row r="59" spans="1:22" ht="14.45" customHeight="1" outlineLevel="3" x14ac:dyDescent="0.45">
      <c r="A59" s="7" t="str">
        <f>L59</f>
        <v>Koppeling [+]</v>
      </c>
      <c r="B59" s="7" t="s">
        <v>135</v>
      </c>
      <c r="C59" s="7" t="s">
        <v>231</v>
      </c>
      <c r="E59" s="58"/>
      <c r="G59" s="55"/>
      <c r="I59" s="63"/>
      <c r="K59" s="56"/>
      <c r="L59" s="6" t="s">
        <v>127</v>
      </c>
      <c r="M59" s="10"/>
      <c r="R59" s="1" t="s">
        <v>381</v>
      </c>
      <c r="S59" s="1"/>
      <c r="T59" s="1"/>
    </row>
    <row r="60" spans="1:22" ht="115.25" customHeight="1" outlineLevel="4" x14ac:dyDescent="0.45">
      <c r="A60" s="5" t="str">
        <f>N60</f>
        <v>Koppelingsoort</v>
      </c>
      <c r="B60" s="5" t="s">
        <v>136</v>
      </c>
      <c r="C60" s="5" t="s">
        <v>233</v>
      </c>
      <c r="E60" s="58"/>
      <c r="G60" s="55"/>
      <c r="I60" s="63"/>
      <c r="K60" s="56"/>
      <c r="L60" s="3"/>
      <c r="M60" s="56" t="s">
        <v>265</v>
      </c>
      <c r="N60" s="8" t="s">
        <v>43</v>
      </c>
      <c r="O60" s="10"/>
      <c r="R60" s="1" t="s">
        <v>380</v>
      </c>
      <c r="S60" s="4" t="s">
        <v>379</v>
      </c>
      <c r="T60" s="4" t="s">
        <v>378</v>
      </c>
    </row>
    <row r="61" spans="1:22" ht="14.45" customHeight="1" outlineLevel="4" x14ac:dyDescent="0.45">
      <c r="A61" s="7" t="str">
        <f>N61</f>
        <v>PuntGeometrie [+]</v>
      </c>
      <c r="B61" s="7" t="s">
        <v>136</v>
      </c>
      <c r="C61" s="7" t="s">
        <v>231</v>
      </c>
      <c r="E61" s="58"/>
      <c r="G61" s="55"/>
      <c r="I61" s="63"/>
      <c r="K61" s="56"/>
      <c r="M61" s="56"/>
      <c r="N61" s="6" t="s">
        <v>117</v>
      </c>
      <c r="O61" s="10"/>
      <c r="R61" s="1" t="s">
        <v>237</v>
      </c>
      <c r="S61" s="1"/>
      <c r="T61" s="1"/>
    </row>
    <row r="62" spans="1:22" ht="14.45" customHeight="1" outlineLevel="5" x14ac:dyDescent="0.45">
      <c r="A62" s="5" t="str">
        <f>P62</f>
        <v>Hoek</v>
      </c>
      <c r="B62" s="5" t="s">
        <v>136</v>
      </c>
      <c r="C62" s="5" t="s">
        <v>233</v>
      </c>
      <c r="E62" s="58"/>
      <c r="G62" s="55"/>
      <c r="I62" s="63"/>
      <c r="K62" s="56"/>
      <c r="M62" s="56"/>
      <c r="N62" s="3"/>
      <c r="O62" s="56" t="s">
        <v>263</v>
      </c>
      <c r="P62" s="5" t="s">
        <v>44</v>
      </c>
      <c r="Q62" s="10"/>
      <c r="R62" s="1" t="s">
        <v>160</v>
      </c>
      <c r="S62" s="1"/>
      <c r="T62" s="1"/>
    </row>
    <row r="63" spans="1:22" ht="14.45" customHeight="1" outlineLevel="5" x14ac:dyDescent="0.45">
      <c r="A63" s="5" t="str">
        <f>P63</f>
        <v>Punt</v>
      </c>
      <c r="B63" s="5" t="s">
        <v>136</v>
      </c>
      <c r="C63" s="5" t="s">
        <v>233</v>
      </c>
      <c r="E63" s="58"/>
      <c r="G63" s="55"/>
      <c r="I63" s="63"/>
      <c r="K63" s="56"/>
      <c r="M63" s="56"/>
      <c r="O63" s="56"/>
      <c r="P63" s="5" t="s">
        <v>45</v>
      </c>
      <c r="Q63" s="10"/>
      <c r="R63" s="1" t="s">
        <v>377</v>
      </c>
      <c r="S63" s="1"/>
      <c r="T63" s="1"/>
    </row>
    <row r="64" spans="1:22" ht="14.45" customHeight="1" outlineLevel="5" x14ac:dyDescent="0.45">
      <c r="A64" s="7" t="str">
        <f>P64</f>
        <v>Referentiemaatvoering</v>
      </c>
      <c r="B64" s="7" t="s">
        <v>136</v>
      </c>
      <c r="C64" s="7" t="s">
        <v>231</v>
      </c>
      <c r="E64" s="58"/>
      <c r="G64" s="55"/>
      <c r="I64" s="63"/>
      <c r="K64" s="56"/>
      <c r="M64" s="56"/>
      <c r="O64" s="56"/>
      <c r="P64" s="7" t="s">
        <v>41</v>
      </c>
      <c r="Q64" s="10"/>
      <c r="R64" s="1" t="s">
        <v>160</v>
      </c>
      <c r="S64" s="1"/>
      <c r="T64" s="1"/>
    </row>
    <row r="65" spans="1:20" ht="72" customHeight="1" outlineLevel="4" x14ac:dyDescent="0.45">
      <c r="A65" s="5" t="str">
        <f>N65</f>
        <v>Bewerking</v>
      </c>
      <c r="B65" s="5" t="s">
        <v>136</v>
      </c>
      <c r="C65" s="5" t="s">
        <v>233</v>
      </c>
      <c r="E65" s="58"/>
      <c r="G65" s="55"/>
      <c r="I65" s="63"/>
      <c r="K65" s="56"/>
      <c r="M65" s="56"/>
      <c r="N65" s="8" t="s">
        <v>42</v>
      </c>
      <c r="O65" s="10"/>
      <c r="R65" s="1" t="s">
        <v>235</v>
      </c>
      <c r="S65" s="4" t="s">
        <v>234</v>
      </c>
      <c r="T65" s="4" t="s">
        <v>234</v>
      </c>
    </row>
    <row r="66" spans="1:20" ht="14.45" customHeight="1" outlineLevel="3" x14ac:dyDescent="0.45">
      <c r="A66" s="7" t="str">
        <f>L66</f>
        <v>Aanboring [+]</v>
      </c>
      <c r="B66" s="7" t="s">
        <v>135</v>
      </c>
      <c r="C66" s="7" t="s">
        <v>231</v>
      </c>
      <c r="E66" s="58"/>
      <c r="G66" s="55"/>
      <c r="I66" s="63"/>
      <c r="K66" s="56"/>
      <c r="L66" s="6" t="s">
        <v>122</v>
      </c>
      <c r="M66" s="10"/>
      <c r="R66" s="1" t="s">
        <v>376</v>
      </c>
      <c r="S66" s="1"/>
      <c r="T66" s="1"/>
    </row>
    <row r="67" spans="1:20" ht="57.6" customHeight="1" outlineLevel="4" x14ac:dyDescent="0.45">
      <c r="A67" s="5" t="str">
        <f>N67</f>
        <v>Aanboringsoort</v>
      </c>
      <c r="B67" s="5" t="s">
        <v>136</v>
      </c>
      <c r="C67" s="5" t="s">
        <v>233</v>
      </c>
      <c r="E67" s="58"/>
      <c r="G67" s="55"/>
      <c r="I67" s="63"/>
      <c r="K67" s="56"/>
      <c r="L67" s="3"/>
      <c r="M67" s="56" t="s">
        <v>303</v>
      </c>
      <c r="N67" s="8" t="s">
        <v>46</v>
      </c>
      <c r="O67" s="10"/>
      <c r="R67" s="1" t="s">
        <v>375</v>
      </c>
      <c r="S67" s="4" t="s">
        <v>374</v>
      </c>
      <c r="T67" s="4" t="s">
        <v>374</v>
      </c>
    </row>
    <row r="68" spans="1:20" ht="14.45" customHeight="1" outlineLevel="4" x14ac:dyDescent="0.45">
      <c r="A68" s="7" t="str">
        <f>N68</f>
        <v>PuntGeometrie [+]</v>
      </c>
      <c r="B68" s="7" t="s">
        <v>136</v>
      </c>
      <c r="C68" s="7" t="s">
        <v>231</v>
      </c>
      <c r="E68" s="58"/>
      <c r="G68" s="55"/>
      <c r="I68" s="63"/>
      <c r="K68" s="56"/>
      <c r="M68" s="56"/>
      <c r="N68" s="6" t="s">
        <v>117</v>
      </c>
      <c r="O68" s="10"/>
      <c r="R68" s="1" t="s">
        <v>237</v>
      </c>
      <c r="S68" s="1"/>
      <c r="T68" s="1"/>
    </row>
    <row r="69" spans="1:20" ht="14.45" customHeight="1" outlineLevel="5" x14ac:dyDescent="0.45">
      <c r="A69" s="5" t="str">
        <f>P69</f>
        <v>Hoek</v>
      </c>
      <c r="B69" s="5" t="s">
        <v>136</v>
      </c>
      <c r="C69" s="5" t="s">
        <v>233</v>
      </c>
      <c r="E69" s="58"/>
      <c r="G69" s="55"/>
      <c r="I69" s="63"/>
      <c r="K69" s="56"/>
      <c r="M69" s="56"/>
      <c r="N69" s="3"/>
      <c r="O69" s="56" t="s">
        <v>263</v>
      </c>
      <c r="P69" s="5" t="s">
        <v>44</v>
      </c>
      <c r="Q69" s="10"/>
      <c r="R69" s="1" t="s">
        <v>160</v>
      </c>
      <c r="S69" s="1"/>
      <c r="T69" s="1"/>
    </row>
    <row r="70" spans="1:20" ht="14.45" customHeight="1" outlineLevel="5" x14ac:dyDescent="0.45">
      <c r="A70" s="5" t="str">
        <f>P70</f>
        <v>Punt</v>
      </c>
      <c r="B70" s="5" t="s">
        <v>136</v>
      </c>
      <c r="C70" s="5" t="s">
        <v>233</v>
      </c>
      <c r="E70" s="58"/>
      <c r="G70" s="55"/>
      <c r="I70" s="63"/>
      <c r="K70" s="56"/>
      <c r="M70" s="56"/>
      <c r="O70" s="56"/>
      <c r="P70" s="5" t="s">
        <v>45</v>
      </c>
      <c r="Q70" s="10"/>
      <c r="R70" s="1" t="s">
        <v>160</v>
      </c>
      <c r="S70" s="1"/>
      <c r="T70" s="1"/>
    </row>
    <row r="71" spans="1:20" ht="14.45" customHeight="1" outlineLevel="5" x14ac:dyDescent="0.45">
      <c r="A71" s="7" t="str">
        <f>P71</f>
        <v>Referentiemaatvoering</v>
      </c>
      <c r="B71" s="7" t="s">
        <v>136</v>
      </c>
      <c r="C71" s="7" t="s">
        <v>231</v>
      </c>
      <c r="E71" s="58"/>
      <c r="G71" s="55"/>
      <c r="I71" s="63"/>
      <c r="K71" s="56"/>
      <c r="M71" s="56"/>
      <c r="O71" s="56"/>
      <c r="P71" s="7" t="s">
        <v>41</v>
      </c>
      <c r="Q71" s="10"/>
      <c r="R71" s="1" t="s">
        <v>160</v>
      </c>
      <c r="S71" s="1"/>
      <c r="T71" s="1"/>
    </row>
    <row r="72" spans="1:20" ht="72" customHeight="1" outlineLevel="4" x14ac:dyDescent="0.45">
      <c r="A72" s="5" t="str">
        <f>N72</f>
        <v>Bewerking</v>
      </c>
      <c r="B72" s="5" t="s">
        <v>136</v>
      </c>
      <c r="C72" s="5" t="s">
        <v>233</v>
      </c>
      <c r="E72" s="58"/>
      <c r="G72" s="55"/>
      <c r="I72" s="63"/>
      <c r="K72" s="56"/>
      <c r="M72" s="56"/>
      <c r="N72" s="8" t="s">
        <v>42</v>
      </c>
      <c r="O72" s="10"/>
      <c r="R72" s="1" t="s">
        <v>235</v>
      </c>
      <c r="S72" s="4" t="s">
        <v>234</v>
      </c>
      <c r="T72" s="4" t="s">
        <v>234</v>
      </c>
    </row>
    <row r="73" spans="1:20" ht="14.45" customHeight="1" outlineLevel="3" x14ac:dyDescent="0.45">
      <c r="A73" s="7" t="str">
        <f>L73</f>
        <v>Afsluiter [+]</v>
      </c>
      <c r="B73" s="7" t="s">
        <v>135</v>
      </c>
      <c r="C73" s="7" t="s">
        <v>231</v>
      </c>
      <c r="E73" s="58"/>
      <c r="G73" s="55"/>
      <c r="I73" s="63"/>
      <c r="K73" s="56"/>
      <c r="L73" s="6" t="s">
        <v>120</v>
      </c>
      <c r="M73" s="10"/>
      <c r="R73" s="1" t="s">
        <v>373</v>
      </c>
      <c r="S73" s="1"/>
      <c r="T73" s="1"/>
    </row>
    <row r="74" spans="1:20" ht="14.45" customHeight="1" outlineLevel="4" x14ac:dyDescent="0.45">
      <c r="A74" s="5" t="str">
        <f>N74</f>
        <v>Nummer</v>
      </c>
      <c r="B74" s="5" t="s">
        <v>136</v>
      </c>
      <c r="C74" s="5" t="s">
        <v>233</v>
      </c>
      <c r="E74" s="58"/>
      <c r="G74" s="55"/>
      <c r="I74" s="63"/>
      <c r="K74" s="56"/>
      <c r="L74" s="3"/>
      <c r="M74" s="56" t="s">
        <v>372</v>
      </c>
      <c r="N74" s="8" t="s">
        <v>47</v>
      </c>
      <c r="O74" s="10"/>
      <c r="R74" s="1" t="s">
        <v>160</v>
      </c>
      <c r="S74" s="1"/>
      <c r="T74" s="1"/>
    </row>
    <row r="75" spans="1:20" ht="57.6" customHeight="1" outlineLevel="4" x14ac:dyDescent="0.45">
      <c r="A75" s="5" t="str">
        <f>N75</f>
        <v>Soort</v>
      </c>
      <c r="B75" s="5" t="s">
        <v>136</v>
      </c>
      <c r="C75" s="5" t="s">
        <v>233</v>
      </c>
      <c r="E75" s="58"/>
      <c r="G75" s="55"/>
      <c r="I75" s="63"/>
      <c r="K75" s="56"/>
      <c r="M75" s="56"/>
      <c r="N75" s="8" t="s">
        <v>48</v>
      </c>
      <c r="O75" s="10"/>
      <c r="R75" s="1" t="s">
        <v>371</v>
      </c>
      <c r="S75" s="4" t="s">
        <v>370</v>
      </c>
      <c r="T75" s="4" t="s">
        <v>370</v>
      </c>
    </row>
    <row r="76" spans="1:20" ht="14.45" customHeight="1" outlineLevel="4" x14ac:dyDescent="0.45">
      <c r="A76" s="7" t="str">
        <f>N76</f>
        <v>PuntGeometrie [+]</v>
      </c>
      <c r="B76" s="7" t="s">
        <v>136</v>
      </c>
      <c r="C76" s="7" t="s">
        <v>231</v>
      </c>
      <c r="E76" s="58"/>
      <c r="G76" s="55"/>
      <c r="I76" s="63"/>
      <c r="K76" s="56"/>
      <c r="M76" s="56"/>
      <c r="N76" s="6" t="s">
        <v>117</v>
      </c>
      <c r="O76" s="10"/>
      <c r="R76" s="1" t="s">
        <v>237</v>
      </c>
      <c r="S76" s="1"/>
      <c r="T76" s="1"/>
    </row>
    <row r="77" spans="1:20" ht="14.45" customHeight="1" outlineLevel="5" x14ac:dyDescent="0.45">
      <c r="A77" s="5" t="str">
        <f>P77</f>
        <v>Hoek</v>
      </c>
      <c r="B77" s="5" t="s">
        <v>136</v>
      </c>
      <c r="C77" s="5" t="s">
        <v>233</v>
      </c>
      <c r="E77" s="58"/>
      <c r="G77" s="55"/>
      <c r="I77" s="63"/>
      <c r="K77" s="56"/>
      <c r="M77" s="56"/>
      <c r="N77" s="3"/>
      <c r="O77" s="56" t="s">
        <v>263</v>
      </c>
      <c r="P77" s="5" t="s">
        <v>44</v>
      </c>
      <c r="Q77" s="10"/>
      <c r="R77" s="1" t="s">
        <v>160</v>
      </c>
      <c r="S77" s="1"/>
      <c r="T77" s="1"/>
    </row>
    <row r="78" spans="1:20" ht="14.45" customHeight="1" outlineLevel="5" x14ac:dyDescent="0.45">
      <c r="A78" s="5" t="str">
        <f>P78</f>
        <v>Punt</v>
      </c>
      <c r="B78" s="5" t="s">
        <v>136</v>
      </c>
      <c r="C78" s="5" t="s">
        <v>233</v>
      </c>
      <c r="E78" s="58"/>
      <c r="G78" s="55"/>
      <c r="I78" s="63"/>
      <c r="K78" s="56"/>
      <c r="M78" s="56"/>
      <c r="O78" s="56"/>
      <c r="P78" s="5" t="s">
        <v>45</v>
      </c>
      <c r="Q78" s="10"/>
      <c r="R78" s="1" t="s">
        <v>160</v>
      </c>
      <c r="S78" s="1"/>
      <c r="T78" s="1"/>
    </row>
    <row r="79" spans="1:20" ht="14.45" customHeight="1" outlineLevel="5" x14ac:dyDescent="0.45">
      <c r="A79" s="7" t="str">
        <f>P79</f>
        <v>Referentiemaatvoering</v>
      </c>
      <c r="B79" s="7" t="s">
        <v>136</v>
      </c>
      <c r="C79" s="7" t="s">
        <v>231</v>
      </c>
      <c r="E79" s="58"/>
      <c r="G79" s="55"/>
      <c r="I79" s="63"/>
      <c r="K79" s="56"/>
      <c r="M79" s="56"/>
      <c r="O79" s="56"/>
      <c r="P79" s="7" t="s">
        <v>41</v>
      </c>
      <c r="Q79" s="10"/>
      <c r="R79" s="1" t="s">
        <v>160</v>
      </c>
      <c r="S79" s="1"/>
      <c r="T79" s="1"/>
    </row>
    <row r="80" spans="1:20" ht="72" customHeight="1" outlineLevel="4" x14ac:dyDescent="0.45">
      <c r="A80" s="5" t="str">
        <f>N80</f>
        <v>Bewerking</v>
      </c>
      <c r="B80" s="5" t="s">
        <v>136</v>
      </c>
      <c r="C80" s="5" t="s">
        <v>233</v>
      </c>
      <c r="E80" s="58"/>
      <c r="G80" s="55"/>
      <c r="I80" s="63"/>
      <c r="K80" s="56"/>
      <c r="M80" s="56"/>
      <c r="N80" s="8" t="s">
        <v>42</v>
      </c>
      <c r="O80" s="10"/>
      <c r="R80" s="1" t="s">
        <v>235</v>
      </c>
      <c r="S80" s="4" t="s">
        <v>234</v>
      </c>
      <c r="T80" s="4" t="s">
        <v>234</v>
      </c>
    </row>
    <row r="81" spans="1:20" ht="72" customHeight="1" outlineLevel="4" x14ac:dyDescent="0.45">
      <c r="A81" s="17" t="str">
        <f>N81</f>
        <v>AfsluiterType</v>
      </c>
      <c r="B81" s="17" t="s">
        <v>136</v>
      </c>
      <c r="C81" s="17" t="s">
        <v>272</v>
      </c>
      <c r="E81" s="58"/>
      <c r="G81" s="55"/>
      <c r="I81" s="63"/>
      <c r="K81" s="56"/>
      <c r="M81" s="56"/>
      <c r="N81" s="16" t="s">
        <v>49</v>
      </c>
      <c r="O81" s="10"/>
      <c r="R81" s="1" t="s">
        <v>369</v>
      </c>
      <c r="S81" s="4" t="s">
        <v>368</v>
      </c>
      <c r="T81" s="4" t="s">
        <v>368</v>
      </c>
    </row>
    <row r="82" spans="1:20" ht="129.6" customHeight="1" outlineLevel="4" x14ac:dyDescent="0.45">
      <c r="A82" s="5" t="str">
        <f>N82</f>
        <v>SoortVerbinding</v>
      </c>
      <c r="B82" s="5" t="s">
        <v>136</v>
      </c>
      <c r="C82" s="5" t="s">
        <v>233</v>
      </c>
      <c r="E82" s="58"/>
      <c r="G82" s="55"/>
      <c r="I82" s="63"/>
      <c r="K82" s="56"/>
      <c r="M82" s="56"/>
      <c r="N82" s="8" t="s">
        <v>50</v>
      </c>
      <c r="O82" s="10"/>
      <c r="R82" s="1" t="s">
        <v>367</v>
      </c>
      <c r="S82" s="4" t="s">
        <v>366</v>
      </c>
      <c r="T82" s="4" t="s">
        <v>366</v>
      </c>
    </row>
    <row r="83" spans="1:20" ht="14.45" customHeight="1" outlineLevel="3" x14ac:dyDescent="0.45">
      <c r="A83" s="7" t="str">
        <f>L83</f>
        <v>Gasstopper [+]</v>
      </c>
      <c r="B83" s="7" t="s">
        <v>135</v>
      </c>
      <c r="C83" s="7" t="s">
        <v>231</v>
      </c>
      <c r="E83" s="58"/>
      <c r="G83" s="55"/>
      <c r="I83" s="63"/>
      <c r="K83" s="56"/>
      <c r="L83" s="6" t="s">
        <v>121</v>
      </c>
      <c r="M83" s="10"/>
      <c r="R83" s="1" t="s">
        <v>365</v>
      </c>
      <c r="S83" s="1"/>
      <c r="T83" s="1"/>
    </row>
    <row r="84" spans="1:20" ht="29" customHeight="1" outlineLevel="4" x14ac:dyDescent="0.45">
      <c r="A84" s="5" t="str">
        <f>N84</f>
        <v>Capaciteit</v>
      </c>
      <c r="B84" s="5" t="s">
        <v>136</v>
      </c>
      <c r="C84" s="5" t="s">
        <v>233</v>
      </c>
      <c r="E84" s="58"/>
      <c r="G84" s="55"/>
      <c r="I84" s="63"/>
      <c r="K84" s="56"/>
      <c r="L84" s="3"/>
      <c r="M84" s="27" t="s">
        <v>364</v>
      </c>
      <c r="N84" s="5" t="s">
        <v>24</v>
      </c>
      <c r="O84" s="10"/>
      <c r="R84" s="1" t="s">
        <v>363</v>
      </c>
      <c r="S84" s="4" t="s">
        <v>362</v>
      </c>
      <c r="T84" s="4" t="s">
        <v>362</v>
      </c>
    </row>
    <row r="85" spans="1:20" ht="29" customHeight="1" outlineLevel="3" x14ac:dyDescent="0.45">
      <c r="A85" s="17" t="str">
        <f>L85</f>
        <v>Gevelbevestiging</v>
      </c>
      <c r="B85" s="17" t="s">
        <v>135</v>
      </c>
      <c r="C85" s="17" t="s">
        <v>272</v>
      </c>
      <c r="E85" s="58"/>
      <c r="G85" s="55"/>
      <c r="I85" s="63"/>
      <c r="K85" s="56"/>
      <c r="L85" s="16" t="s">
        <v>51</v>
      </c>
      <c r="M85" s="10"/>
      <c r="R85" s="1" t="s">
        <v>361</v>
      </c>
      <c r="S85" s="4" t="s">
        <v>360</v>
      </c>
      <c r="T85" s="4"/>
    </row>
    <row r="86" spans="1:20" ht="43.25" customHeight="1" outlineLevel="3" x14ac:dyDescent="0.45">
      <c r="A86" s="17" t="str">
        <f>L86</f>
        <v>Gevelpassage</v>
      </c>
      <c r="B86" s="17" t="s">
        <v>135</v>
      </c>
      <c r="C86" s="17" t="s">
        <v>272</v>
      </c>
      <c r="E86" s="58"/>
      <c r="G86" s="55"/>
      <c r="I86" s="63"/>
      <c r="K86" s="56"/>
      <c r="L86" s="16" t="s">
        <v>52</v>
      </c>
      <c r="M86" s="10"/>
      <c r="R86" s="1" t="s">
        <v>359</v>
      </c>
      <c r="S86" s="4" t="s">
        <v>358</v>
      </c>
      <c r="T86" s="4"/>
    </row>
    <row r="87" spans="1:20" ht="14.45" customHeight="1" outlineLevel="3" x14ac:dyDescent="0.45">
      <c r="A87" s="17" t="str">
        <f>L87</f>
        <v>FlexibeleInlaat</v>
      </c>
      <c r="B87" s="17" t="s">
        <v>135</v>
      </c>
      <c r="C87" s="17" t="s">
        <v>272</v>
      </c>
      <c r="E87" s="58"/>
      <c r="G87" s="55"/>
      <c r="I87" s="63"/>
      <c r="K87" s="56"/>
      <c r="L87" s="16" t="s">
        <v>53</v>
      </c>
      <c r="M87" s="10"/>
      <c r="R87" s="1" t="s">
        <v>163</v>
      </c>
      <c r="S87" s="1"/>
      <c r="T87" s="1"/>
    </row>
    <row r="88" spans="1:20" ht="14.45" customHeight="1" outlineLevel="2" x14ac:dyDescent="0.45">
      <c r="A88" s="7" t="str">
        <f>J88</f>
        <v>AansluitingElektra [+]</v>
      </c>
      <c r="B88" s="7" t="s">
        <v>136</v>
      </c>
      <c r="C88" s="7" t="s">
        <v>231</v>
      </c>
      <c r="E88" s="58"/>
      <c r="G88" s="55"/>
      <c r="I88" s="63"/>
      <c r="J88" s="6" t="s">
        <v>110</v>
      </c>
      <c r="K88" s="10"/>
      <c r="R88" s="1" t="s">
        <v>357</v>
      </c>
      <c r="S88" s="1"/>
      <c r="T88" s="1"/>
    </row>
    <row r="89" spans="1:20" ht="14.45" customHeight="1" outlineLevel="3" x14ac:dyDescent="0.45">
      <c r="A89" s="5" t="str">
        <f t="shared" ref="A89:A105" si="3">L89</f>
        <v>EANcode</v>
      </c>
      <c r="B89" s="5" t="s">
        <v>136</v>
      </c>
      <c r="C89" s="5" t="s">
        <v>233</v>
      </c>
      <c r="E89" s="58"/>
      <c r="G89" s="55"/>
      <c r="I89" s="63"/>
      <c r="J89" s="10"/>
      <c r="K89" s="56" t="s">
        <v>221</v>
      </c>
      <c r="L89" s="8" t="s">
        <v>16</v>
      </c>
      <c r="M89" s="10"/>
      <c r="R89" s="1" t="s">
        <v>220</v>
      </c>
      <c r="S89" s="1"/>
      <c r="T89" s="1"/>
    </row>
    <row r="90" spans="1:20" ht="57.6" customHeight="1" outlineLevel="3" x14ac:dyDescent="0.45">
      <c r="A90" s="5" t="str">
        <f t="shared" si="3"/>
        <v>UitgevoerdeActiviteit</v>
      </c>
      <c r="B90" s="5" t="s">
        <v>136</v>
      </c>
      <c r="C90" s="5" t="s">
        <v>233</v>
      </c>
      <c r="E90" s="58"/>
      <c r="G90" s="55"/>
      <c r="I90" s="63"/>
      <c r="J90" s="3"/>
      <c r="K90" s="56"/>
      <c r="L90" s="8" t="s">
        <v>17</v>
      </c>
      <c r="M90" s="10"/>
      <c r="R90" s="1" t="s">
        <v>356</v>
      </c>
      <c r="S90" s="4" t="s">
        <v>355</v>
      </c>
      <c r="T90" s="4" t="s">
        <v>355</v>
      </c>
    </row>
    <row r="91" spans="1:20" ht="14.45" customHeight="1" outlineLevel="3" x14ac:dyDescent="0.45">
      <c r="A91" s="7" t="str">
        <f t="shared" si="3"/>
        <v>EANPrimair</v>
      </c>
      <c r="B91" s="7" t="s">
        <v>136</v>
      </c>
      <c r="C91" s="7" t="s">
        <v>231</v>
      </c>
      <c r="E91" s="58"/>
      <c r="G91" s="55"/>
      <c r="I91" s="63"/>
      <c r="J91" s="3"/>
      <c r="K91" s="56"/>
      <c r="L91" s="6" t="s">
        <v>18</v>
      </c>
      <c r="M91" s="10"/>
      <c r="R91" s="1" t="s">
        <v>220</v>
      </c>
      <c r="S91" s="1"/>
      <c r="T91" s="1"/>
    </row>
    <row r="92" spans="1:20" ht="43.25" customHeight="1" outlineLevel="3" x14ac:dyDescent="0.45">
      <c r="A92" s="7" t="str">
        <f t="shared" si="3"/>
        <v>Aansluitmeetwijze</v>
      </c>
      <c r="B92" s="7" t="s">
        <v>135</v>
      </c>
      <c r="C92" s="7" t="s">
        <v>231</v>
      </c>
      <c r="E92" s="58"/>
      <c r="G92" s="55"/>
      <c r="I92" s="63"/>
      <c r="J92" s="3"/>
      <c r="K92" s="56"/>
      <c r="L92" s="6" t="s">
        <v>54</v>
      </c>
      <c r="M92" s="10"/>
      <c r="R92" s="1" t="s">
        <v>354</v>
      </c>
      <c r="S92" s="4" t="s">
        <v>353</v>
      </c>
      <c r="T92" s="4" t="s">
        <v>353</v>
      </c>
    </row>
    <row r="93" spans="1:20" ht="43.25" customHeight="1" outlineLevel="3" x14ac:dyDescent="0.45">
      <c r="A93" s="7" t="str">
        <f t="shared" si="3"/>
        <v>Aansluitwijze</v>
      </c>
      <c r="B93" s="7" t="s">
        <v>135</v>
      </c>
      <c r="C93" s="7" t="s">
        <v>231</v>
      </c>
      <c r="E93" s="58"/>
      <c r="G93" s="55"/>
      <c r="I93" s="63"/>
      <c r="J93" s="3"/>
      <c r="K93" s="56"/>
      <c r="L93" s="6" t="s">
        <v>20</v>
      </c>
      <c r="M93" s="10"/>
      <c r="R93" s="1" t="s">
        <v>352</v>
      </c>
      <c r="S93" s="4" t="s">
        <v>351</v>
      </c>
      <c r="T93" s="4" t="s">
        <v>351</v>
      </c>
    </row>
    <row r="94" spans="1:20" ht="57.6" customHeight="1" outlineLevel="3" x14ac:dyDescent="0.45">
      <c r="A94" s="30" t="str">
        <f t="shared" si="3"/>
        <v>Aardingwijze</v>
      </c>
      <c r="B94" s="5" t="s">
        <v>135</v>
      </c>
      <c r="C94" s="5" t="s">
        <v>233</v>
      </c>
      <c r="E94" s="58"/>
      <c r="G94" s="55"/>
      <c r="I94" s="63"/>
      <c r="J94" s="3"/>
      <c r="K94" s="56"/>
      <c r="L94" s="8" t="s">
        <v>55</v>
      </c>
      <c r="M94" s="10"/>
      <c r="R94" s="1" t="s">
        <v>350</v>
      </c>
      <c r="S94" s="31" t="s">
        <v>349</v>
      </c>
      <c r="T94" s="31" t="s">
        <v>349</v>
      </c>
    </row>
    <row r="95" spans="1:20" ht="409.6" customHeight="1" outlineLevel="3" x14ac:dyDescent="0.45">
      <c r="A95" s="30" t="str">
        <f t="shared" si="3"/>
        <v>AfnemerE</v>
      </c>
      <c r="B95" s="5" t="s">
        <v>135</v>
      </c>
      <c r="C95" s="5" t="s">
        <v>233</v>
      </c>
      <c r="E95" s="58"/>
      <c r="G95" s="55"/>
      <c r="I95" s="63"/>
      <c r="J95" s="3"/>
      <c r="K95" s="56"/>
      <c r="L95" s="8" t="s">
        <v>56</v>
      </c>
      <c r="M95" s="10"/>
      <c r="R95" s="1" t="s">
        <v>348</v>
      </c>
      <c r="S95" s="4" t="s">
        <v>347</v>
      </c>
      <c r="T95" s="4" t="s">
        <v>347</v>
      </c>
    </row>
    <row r="96" spans="1:20" ht="14.45" customHeight="1" outlineLevel="3" x14ac:dyDescent="0.45">
      <c r="A96" s="30" t="str">
        <f t="shared" si="3"/>
        <v>EigenRichting</v>
      </c>
      <c r="B96" s="5" t="s">
        <v>135</v>
      </c>
      <c r="C96" s="5" t="s">
        <v>233</v>
      </c>
      <c r="E96" s="58"/>
      <c r="G96" s="55"/>
      <c r="I96" s="63"/>
      <c r="J96" s="3"/>
      <c r="K96" s="56"/>
      <c r="L96" s="8" t="s">
        <v>57</v>
      </c>
      <c r="M96" s="10"/>
      <c r="R96" s="1" t="s">
        <v>163</v>
      </c>
      <c r="S96" s="1"/>
      <c r="T96" s="1"/>
    </row>
    <row r="97" spans="1:20" ht="57.6" customHeight="1" outlineLevel="3" x14ac:dyDescent="0.45">
      <c r="A97" s="30" t="str">
        <f t="shared" si="3"/>
        <v>Fase</v>
      </c>
      <c r="B97" s="5" t="s">
        <v>135</v>
      </c>
      <c r="C97" s="5" t="s">
        <v>233</v>
      </c>
      <c r="E97" s="58"/>
      <c r="G97" s="55"/>
      <c r="I97" s="63"/>
      <c r="J97" s="3"/>
      <c r="K97" s="56"/>
      <c r="L97" s="8" t="s">
        <v>58</v>
      </c>
      <c r="M97" s="10"/>
      <c r="R97" s="1" t="s">
        <v>346</v>
      </c>
      <c r="S97" s="31" t="s">
        <v>345</v>
      </c>
      <c r="T97" s="31" t="s">
        <v>345</v>
      </c>
    </row>
    <row r="98" spans="1:20" ht="14.45" customHeight="1" outlineLevel="3" x14ac:dyDescent="0.45">
      <c r="A98" s="30" t="str">
        <f t="shared" si="3"/>
        <v>KoppelingNulAarde</v>
      </c>
      <c r="B98" s="5" t="s">
        <v>135</v>
      </c>
      <c r="C98" s="5" t="s">
        <v>233</v>
      </c>
      <c r="E98" s="58"/>
      <c r="G98" s="55"/>
      <c r="I98" s="63"/>
      <c r="J98" s="3"/>
      <c r="K98" s="56"/>
      <c r="L98" s="8" t="s">
        <v>59</v>
      </c>
      <c r="M98" s="10"/>
      <c r="R98" s="1" t="s">
        <v>163</v>
      </c>
      <c r="S98" s="1"/>
      <c r="T98" s="1"/>
    </row>
    <row r="99" spans="1:20" ht="29" customHeight="1" outlineLevel="3" x14ac:dyDescent="0.45">
      <c r="A99" s="30" t="str">
        <f t="shared" si="3"/>
        <v>Netwerk</v>
      </c>
      <c r="B99" s="5" t="s">
        <v>135</v>
      </c>
      <c r="C99" s="5" t="s">
        <v>233</v>
      </c>
      <c r="E99" s="58"/>
      <c r="G99" s="55"/>
      <c r="I99" s="63"/>
      <c r="J99" s="3"/>
      <c r="K99" s="56"/>
      <c r="L99" s="8" t="s">
        <v>60</v>
      </c>
      <c r="M99" s="10"/>
      <c r="R99" s="1" t="s">
        <v>344</v>
      </c>
      <c r="S99" s="4" t="s">
        <v>343</v>
      </c>
      <c r="T99" s="4" t="s">
        <v>343</v>
      </c>
    </row>
    <row r="100" spans="1:20" ht="72" customHeight="1" outlineLevel="3" x14ac:dyDescent="0.45">
      <c r="A100" s="7" t="str">
        <f t="shared" si="3"/>
        <v>Beveiligingstype</v>
      </c>
      <c r="B100" s="7" t="s">
        <v>135</v>
      </c>
      <c r="C100" s="7" t="s">
        <v>231</v>
      </c>
      <c r="E100" s="58"/>
      <c r="G100" s="55"/>
      <c r="I100" s="63"/>
      <c r="J100" s="3"/>
      <c r="K100" s="56"/>
      <c r="L100" s="6" t="s">
        <v>61</v>
      </c>
      <c r="M100" s="10"/>
      <c r="R100" s="1" t="s">
        <v>342</v>
      </c>
      <c r="S100" s="4" t="s">
        <v>341</v>
      </c>
      <c r="T100" s="4" t="s">
        <v>341</v>
      </c>
    </row>
    <row r="101" spans="1:20" ht="86.45" customHeight="1" outlineLevel="3" x14ac:dyDescent="0.45">
      <c r="A101" s="7" t="str">
        <f t="shared" si="3"/>
        <v>Beveiligingskarakteristiek</v>
      </c>
      <c r="B101" s="7" t="s">
        <v>135</v>
      </c>
      <c r="C101" s="7" t="s">
        <v>231</v>
      </c>
      <c r="E101" s="58"/>
      <c r="G101" s="55"/>
      <c r="I101" s="63"/>
      <c r="J101" s="3"/>
      <c r="K101" s="56"/>
      <c r="L101" s="6" t="s">
        <v>62</v>
      </c>
      <c r="M101" s="10"/>
      <c r="R101" s="1" t="s">
        <v>340</v>
      </c>
      <c r="S101" s="4" t="s">
        <v>339</v>
      </c>
      <c r="T101" s="4" t="s">
        <v>338</v>
      </c>
    </row>
    <row r="102" spans="1:20" ht="14.45" customHeight="1" outlineLevel="3" x14ac:dyDescent="0.45">
      <c r="A102" s="7" t="str">
        <f t="shared" si="3"/>
        <v>WeerstandFaseAarde</v>
      </c>
      <c r="B102" s="7" t="s">
        <v>135</v>
      </c>
      <c r="C102" s="7" t="s">
        <v>231</v>
      </c>
      <c r="E102" s="58"/>
      <c r="G102" s="55"/>
      <c r="I102" s="63"/>
      <c r="J102" s="3"/>
      <c r="K102" s="56"/>
      <c r="L102" s="6" t="s">
        <v>63</v>
      </c>
      <c r="M102" s="10"/>
      <c r="R102" s="1" t="s">
        <v>165</v>
      </c>
      <c r="S102" s="1"/>
      <c r="T102" s="1"/>
    </row>
    <row r="103" spans="1:20" ht="14.45" customHeight="1" outlineLevel="3" x14ac:dyDescent="0.45">
      <c r="A103" s="7" t="str">
        <f t="shared" si="3"/>
        <v>WeerstandFaseNul</v>
      </c>
      <c r="B103" s="7" t="s">
        <v>135</v>
      </c>
      <c r="C103" s="7" t="s">
        <v>231</v>
      </c>
      <c r="E103" s="58"/>
      <c r="G103" s="55"/>
      <c r="I103" s="63"/>
      <c r="J103" s="3"/>
      <c r="K103" s="56"/>
      <c r="L103" s="6" t="s">
        <v>64</v>
      </c>
      <c r="M103" s="10"/>
      <c r="R103" s="1" t="s">
        <v>165</v>
      </c>
      <c r="S103" s="1"/>
      <c r="T103" s="1"/>
    </row>
    <row r="104" spans="1:20" ht="230.45" customHeight="1" outlineLevel="3" x14ac:dyDescent="0.45">
      <c r="A104" s="7" t="str">
        <f t="shared" si="3"/>
        <v>Zekeringwaarde</v>
      </c>
      <c r="B104" s="7" t="s">
        <v>135</v>
      </c>
      <c r="C104" s="7" t="s">
        <v>231</v>
      </c>
      <c r="E104" s="58"/>
      <c r="G104" s="55"/>
      <c r="I104" s="63"/>
      <c r="J104" s="3"/>
      <c r="K104" s="56"/>
      <c r="L104" s="6" t="s">
        <v>65</v>
      </c>
      <c r="M104" s="10"/>
      <c r="R104" s="1" t="s">
        <v>337</v>
      </c>
      <c r="S104" s="4" t="s">
        <v>200</v>
      </c>
      <c r="T104" s="4" t="s">
        <v>200</v>
      </c>
    </row>
    <row r="105" spans="1:20" ht="14.45" customHeight="1" outlineLevel="3" x14ac:dyDescent="0.45">
      <c r="A105" s="7" t="str">
        <f t="shared" si="3"/>
        <v>Straatmeubilair [+]</v>
      </c>
      <c r="B105" s="7" t="s">
        <v>135</v>
      </c>
      <c r="C105" s="7" t="s">
        <v>231</v>
      </c>
      <c r="E105" s="58"/>
      <c r="G105" s="55"/>
      <c r="I105" s="63"/>
      <c r="J105" s="3"/>
      <c r="K105" s="56"/>
      <c r="L105" s="6" t="s">
        <v>132</v>
      </c>
      <c r="M105" s="10"/>
      <c r="R105" s="1" t="s">
        <v>336</v>
      </c>
      <c r="S105" s="1"/>
      <c r="T105" s="1"/>
    </row>
    <row r="106" spans="1:20" ht="57.6" customHeight="1" outlineLevel="4" x14ac:dyDescent="0.45">
      <c r="A106" s="5" t="str">
        <f>N106</f>
        <v>Behuizing</v>
      </c>
      <c r="B106" s="5" t="s">
        <v>136</v>
      </c>
      <c r="C106" s="5" t="s">
        <v>233</v>
      </c>
      <c r="E106" s="58"/>
      <c r="G106" s="55"/>
      <c r="I106" s="63"/>
      <c r="J106" s="3"/>
      <c r="K106" s="56"/>
      <c r="L106" s="3"/>
      <c r="M106" s="56" t="s">
        <v>335</v>
      </c>
      <c r="N106" s="5" t="s">
        <v>66</v>
      </c>
      <c r="O106" s="10"/>
      <c r="R106" s="1" t="s">
        <v>334</v>
      </c>
      <c r="S106" s="4" t="s">
        <v>333</v>
      </c>
      <c r="T106" s="4" t="s">
        <v>333</v>
      </c>
    </row>
    <row r="107" spans="1:20" ht="57.6" customHeight="1" outlineLevel="4" x14ac:dyDescent="0.45">
      <c r="A107" s="5" t="str">
        <f>N107</f>
        <v>Toegang</v>
      </c>
      <c r="B107" s="5" t="s">
        <v>136</v>
      </c>
      <c r="C107" s="5" t="s">
        <v>233</v>
      </c>
      <c r="E107" s="58"/>
      <c r="G107" s="55"/>
      <c r="I107" s="63"/>
      <c r="J107" s="3"/>
      <c r="K107" s="56"/>
      <c r="M107" s="56"/>
      <c r="N107" s="5" t="s">
        <v>67</v>
      </c>
      <c r="O107" s="10"/>
      <c r="R107" s="1" t="s">
        <v>332</v>
      </c>
      <c r="S107" s="4" t="s">
        <v>331</v>
      </c>
      <c r="T107" s="4" t="s">
        <v>331</v>
      </c>
    </row>
    <row r="108" spans="1:20" ht="14.45" customHeight="1" outlineLevel="3" x14ac:dyDescent="0.45">
      <c r="A108" s="7" t="str">
        <f>L108</f>
        <v>Hoofdinfra [+]</v>
      </c>
      <c r="B108" s="7" t="s">
        <v>135</v>
      </c>
      <c r="C108" s="7" t="s">
        <v>231</v>
      </c>
      <c r="E108" s="58"/>
      <c r="G108" s="55"/>
      <c r="I108" s="63"/>
      <c r="J108" s="3"/>
      <c r="K108" s="56"/>
      <c r="L108" s="6" t="s">
        <v>133</v>
      </c>
      <c r="M108" s="10"/>
      <c r="R108" s="1" t="s">
        <v>330</v>
      </c>
      <c r="S108" s="1"/>
      <c r="T108" s="1"/>
    </row>
    <row r="109" spans="1:20" ht="101" customHeight="1" outlineLevel="4" x14ac:dyDescent="0.45">
      <c r="A109" s="5" t="str">
        <f>N109</f>
        <v>AantalAders</v>
      </c>
      <c r="B109" s="5" t="s">
        <v>136</v>
      </c>
      <c r="C109" s="5" t="s">
        <v>233</v>
      </c>
      <c r="E109" s="58"/>
      <c r="G109" s="55"/>
      <c r="I109" s="63"/>
      <c r="J109" s="3"/>
      <c r="K109" s="56"/>
      <c r="L109" s="3"/>
      <c r="M109" s="56" t="s">
        <v>277</v>
      </c>
      <c r="N109" s="8" t="s">
        <v>68</v>
      </c>
      <c r="O109" s="10"/>
      <c r="R109" s="1" t="s">
        <v>324</v>
      </c>
      <c r="S109" s="4" t="s">
        <v>323</v>
      </c>
      <c r="T109" s="4" t="s">
        <v>323</v>
      </c>
    </row>
    <row r="110" spans="1:20" ht="230.45" customHeight="1" outlineLevel="4" x14ac:dyDescent="0.45">
      <c r="A110" s="5" t="str">
        <f>N110</f>
        <v>DiameterAders</v>
      </c>
      <c r="B110" s="5" t="s">
        <v>136</v>
      </c>
      <c r="C110" s="5" t="s">
        <v>233</v>
      </c>
      <c r="E110" s="58"/>
      <c r="G110" s="55"/>
      <c r="I110" s="63"/>
      <c r="J110" s="3"/>
      <c r="K110" s="56"/>
      <c r="M110" s="56"/>
      <c r="N110" s="8" t="s">
        <v>69</v>
      </c>
      <c r="O110" s="10"/>
      <c r="R110" s="1" t="s">
        <v>328</v>
      </c>
      <c r="S110" s="4" t="s">
        <v>327</v>
      </c>
      <c r="T110" s="4" t="s">
        <v>327</v>
      </c>
    </row>
    <row r="111" spans="1:20" ht="14.45" customHeight="1" outlineLevel="4" x14ac:dyDescent="0.45">
      <c r="A111" s="7" t="str">
        <f>N111</f>
        <v>Hulpaders [+]</v>
      </c>
      <c r="B111" s="7" t="s">
        <v>136</v>
      </c>
      <c r="C111" s="7" t="s">
        <v>231</v>
      </c>
      <c r="E111" s="58"/>
      <c r="G111" s="55"/>
      <c r="I111" s="63"/>
      <c r="J111" s="3"/>
      <c r="K111" s="56"/>
      <c r="M111" s="56"/>
      <c r="N111" s="6" t="s">
        <v>130</v>
      </c>
      <c r="O111" s="10"/>
      <c r="R111" s="1" t="s">
        <v>326</v>
      </c>
      <c r="S111" s="1"/>
      <c r="T111" s="1"/>
    </row>
    <row r="112" spans="1:20" ht="101" customHeight="1" outlineLevel="5" x14ac:dyDescent="0.45">
      <c r="A112" s="5" t="str">
        <f>P112</f>
        <v>Aantal</v>
      </c>
      <c r="B112" s="5" t="s">
        <v>136</v>
      </c>
      <c r="C112" s="5" t="s">
        <v>233</v>
      </c>
      <c r="E112" s="58"/>
      <c r="G112" s="55"/>
      <c r="I112" s="63"/>
      <c r="J112" s="3"/>
      <c r="K112" s="56"/>
      <c r="M112" s="56"/>
      <c r="N112" s="3"/>
      <c r="O112" s="56" t="s">
        <v>325</v>
      </c>
      <c r="P112" s="5" t="s">
        <v>70</v>
      </c>
      <c r="Q112" s="10"/>
      <c r="R112" s="1" t="s">
        <v>324</v>
      </c>
      <c r="S112" s="4" t="s">
        <v>323</v>
      </c>
      <c r="T112" s="4" t="s">
        <v>323</v>
      </c>
    </row>
    <row r="113" spans="1:20" ht="187.25" customHeight="1" outlineLevel="5" x14ac:dyDescent="0.45">
      <c r="A113" s="5" t="str">
        <f>P113</f>
        <v>Diameter</v>
      </c>
      <c r="B113" s="5" t="s">
        <v>136</v>
      </c>
      <c r="C113" s="5" t="s">
        <v>233</v>
      </c>
      <c r="E113" s="58"/>
      <c r="G113" s="55"/>
      <c r="I113" s="63"/>
      <c r="J113" s="3"/>
      <c r="K113" s="56"/>
      <c r="M113" s="56"/>
      <c r="O113" s="56"/>
      <c r="P113" s="5" t="s">
        <v>38</v>
      </c>
      <c r="Q113" s="10"/>
      <c r="R113" s="1" t="s">
        <v>322</v>
      </c>
      <c r="S113" s="4" t="s">
        <v>321</v>
      </c>
      <c r="T113" s="4" t="s">
        <v>321</v>
      </c>
    </row>
    <row r="114" spans="1:20" ht="29" customHeight="1" outlineLevel="5" x14ac:dyDescent="0.45">
      <c r="A114" s="5" t="str">
        <f>P114</f>
        <v>Materiaal</v>
      </c>
      <c r="B114" s="5" t="s">
        <v>136</v>
      </c>
      <c r="C114" s="5" t="s">
        <v>233</v>
      </c>
      <c r="E114" s="58"/>
      <c r="G114" s="55"/>
      <c r="I114" s="63"/>
      <c r="J114" s="3"/>
      <c r="K114" s="56"/>
      <c r="M114" s="56"/>
      <c r="O114" s="56"/>
      <c r="P114" s="5" t="s">
        <v>36</v>
      </c>
      <c r="Q114" s="10"/>
      <c r="R114" s="1" t="s">
        <v>320</v>
      </c>
      <c r="S114" s="4" t="s">
        <v>319</v>
      </c>
      <c r="T114" s="4" t="s">
        <v>319</v>
      </c>
    </row>
    <row r="115" spans="1:20" ht="14.45" customHeight="1" outlineLevel="4" x14ac:dyDescent="0.45">
      <c r="A115" s="5" t="str">
        <f>N115</f>
        <v>KabelnummerSubgroep</v>
      </c>
      <c r="B115" s="5" t="s">
        <v>136</v>
      </c>
      <c r="C115" s="5" t="s">
        <v>233</v>
      </c>
      <c r="E115" s="58"/>
      <c r="G115" s="55"/>
      <c r="I115" s="63"/>
      <c r="J115" s="3"/>
      <c r="K115" s="56"/>
      <c r="M115" s="56"/>
      <c r="N115" s="8" t="s">
        <v>71</v>
      </c>
      <c r="O115" s="10"/>
      <c r="R115" s="1" t="s">
        <v>160</v>
      </c>
      <c r="S115" s="1"/>
      <c r="T115" s="1"/>
    </row>
    <row r="116" spans="1:20" ht="29" customHeight="1" outlineLevel="4" x14ac:dyDescent="0.45">
      <c r="A116" s="5" t="str">
        <f>N116</f>
        <v>MateriaalAders</v>
      </c>
      <c r="B116" s="5" t="s">
        <v>136</v>
      </c>
      <c r="C116" s="5" t="s">
        <v>233</v>
      </c>
      <c r="E116" s="58"/>
      <c r="G116" s="55"/>
      <c r="I116" s="63"/>
      <c r="J116" s="3"/>
      <c r="K116" s="56"/>
      <c r="M116" s="56"/>
      <c r="N116" s="8" t="s">
        <v>72</v>
      </c>
      <c r="O116" s="10"/>
      <c r="R116" s="1" t="s">
        <v>320</v>
      </c>
      <c r="S116" s="4" t="s">
        <v>319</v>
      </c>
      <c r="T116" s="4" t="s">
        <v>319</v>
      </c>
    </row>
    <row r="117" spans="1:20" ht="14.45" customHeight="1" outlineLevel="4" x14ac:dyDescent="0.45">
      <c r="A117" s="7" t="str">
        <f>N117</f>
        <v>MateriaalMantel</v>
      </c>
      <c r="B117" s="7" t="s">
        <v>136</v>
      </c>
      <c r="C117" s="7" t="s">
        <v>231</v>
      </c>
      <c r="E117" s="58"/>
      <c r="G117" s="55"/>
      <c r="I117" s="63"/>
      <c r="J117" s="3"/>
      <c r="K117" s="56"/>
      <c r="M117" s="56"/>
      <c r="N117" s="6" t="s">
        <v>73</v>
      </c>
      <c r="O117" s="10"/>
      <c r="R117" s="48" t="s">
        <v>160</v>
      </c>
      <c r="S117" s="48"/>
      <c r="T117" s="48" t="s">
        <v>455</v>
      </c>
    </row>
    <row r="118" spans="1:20" ht="14.45" customHeight="1" outlineLevel="4" x14ac:dyDescent="0.45">
      <c r="A118" s="17" t="str">
        <f>N118</f>
        <v>Zegeltekst</v>
      </c>
      <c r="B118" s="17" t="s">
        <v>136</v>
      </c>
      <c r="C118" s="17" t="s">
        <v>272</v>
      </c>
      <c r="E118" s="58"/>
      <c r="G118" s="55"/>
      <c r="I118" s="63"/>
      <c r="J118" s="3"/>
      <c r="K118" s="56"/>
      <c r="M118" s="56"/>
      <c r="N118" s="16" t="s">
        <v>74</v>
      </c>
      <c r="O118" s="10"/>
      <c r="R118" s="1" t="s">
        <v>160</v>
      </c>
      <c r="S118" s="1"/>
      <c r="T118" s="1"/>
    </row>
    <row r="119" spans="1:20" ht="14.45" customHeight="1" outlineLevel="3" x14ac:dyDescent="0.45">
      <c r="A119" s="7" t="str">
        <f>L119</f>
        <v>Aansluitkabel [+]</v>
      </c>
      <c r="B119" s="7" t="s">
        <v>135</v>
      </c>
      <c r="C119" s="7" t="s">
        <v>231</v>
      </c>
      <c r="E119" s="58"/>
      <c r="G119" s="55"/>
      <c r="I119" s="63"/>
      <c r="J119" s="3"/>
      <c r="K119" s="56"/>
      <c r="L119" s="6" t="s">
        <v>131</v>
      </c>
      <c r="M119" s="10"/>
      <c r="R119" s="1" t="s">
        <v>329</v>
      </c>
      <c r="S119" s="1"/>
      <c r="T119" s="1"/>
    </row>
    <row r="120" spans="1:20" ht="101" customHeight="1" outlineLevel="4" x14ac:dyDescent="0.45">
      <c r="A120" s="5" t="str">
        <f t="shared" ref="A120:A125" si="4">N120</f>
        <v>AantalAders</v>
      </c>
      <c r="B120" s="5"/>
      <c r="C120" s="5" t="s">
        <v>233</v>
      </c>
      <c r="E120" s="58"/>
      <c r="G120" s="55"/>
      <c r="I120" s="63"/>
      <c r="J120" s="3"/>
      <c r="K120" s="56"/>
      <c r="L120" s="3"/>
      <c r="M120" s="56" t="s">
        <v>269</v>
      </c>
      <c r="N120" s="8" t="s">
        <v>68</v>
      </c>
      <c r="O120" s="10"/>
      <c r="R120" s="1" t="s">
        <v>324</v>
      </c>
      <c r="S120" s="4" t="s">
        <v>323</v>
      </c>
      <c r="T120" s="4" t="s">
        <v>323</v>
      </c>
    </row>
    <row r="121" spans="1:20" ht="230.45" customHeight="1" outlineLevel="4" x14ac:dyDescent="0.45">
      <c r="A121" s="5" t="str">
        <f t="shared" si="4"/>
        <v>DiameterAders</v>
      </c>
      <c r="B121" s="5"/>
      <c r="C121" s="5" t="s">
        <v>233</v>
      </c>
      <c r="E121" s="58"/>
      <c r="G121" s="55"/>
      <c r="I121" s="63"/>
      <c r="J121" s="3"/>
      <c r="K121" s="56"/>
      <c r="M121" s="56"/>
      <c r="N121" s="8" t="s">
        <v>69</v>
      </c>
      <c r="O121" s="10"/>
      <c r="R121" s="1" t="s">
        <v>328</v>
      </c>
      <c r="S121" s="4" t="s">
        <v>327</v>
      </c>
      <c r="T121" s="4" t="s">
        <v>327</v>
      </c>
    </row>
    <row r="122" spans="1:20" ht="14.45" customHeight="1" outlineLevel="4" x14ac:dyDescent="0.45">
      <c r="A122" s="5" t="str">
        <f t="shared" si="4"/>
        <v>Lengte</v>
      </c>
      <c r="B122" s="5"/>
      <c r="C122" s="5" t="s">
        <v>233</v>
      </c>
      <c r="E122" s="58"/>
      <c r="G122" s="55"/>
      <c r="I122" s="63"/>
      <c r="J122" s="3"/>
      <c r="K122" s="56"/>
      <c r="M122" s="56"/>
      <c r="N122" s="8" t="s">
        <v>39</v>
      </c>
      <c r="O122" s="10"/>
      <c r="R122" s="1" t="s">
        <v>246</v>
      </c>
      <c r="S122" s="1"/>
      <c r="T122" s="1"/>
    </row>
    <row r="123" spans="1:20" ht="29" customHeight="1" outlineLevel="4" x14ac:dyDescent="0.45">
      <c r="A123" s="5" t="str">
        <f t="shared" si="4"/>
        <v>MateriaalAders</v>
      </c>
      <c r="B123" s="5"/>
      <c r="C123" s="5" t="s">
        <v>233</v>
      </c>
      <c r="E123" s="58"/>
      <c r="G123" s="55"/>
      <c r="I123" s="63"/>
      <c r="J123" s="3"/>
      <c r="K123" s="56"/>
      <c r="M123" s="56"/>
      <c r="N123" s="8" t="s">
        <v>72</v>
      </c>
      <c r="O123" s="10"/>
      <c r="R123" s="1" t="s">
        <v>320</v>
      </c>
      <c r="S123" s="4" t="s">
        <v>319</v>
      </c>
      <c r="T123" s="4" t="s">
        <v>319</v>
      </c>
    </row>
    <row r="124" spans="1:20" ht="273" customHeight="1" outlineLevel="4" x14ac:dyDescent="0.45">
      <c r="A124" s="7" t="str">
        <f t="shared" si="4"/>
        <v>MateriaalMantel</v>
      </c>
      <c r="B124" s="7"/>
      <c r="C124" s="7" t="s">
        <v>231</v>
      </c>
      <c r="E124" s="58"/>
      <c r="G124" s="55"/>
      <c r="I124" s="63"/>
      <c r="J124" s="3"/>
      <c r="K124" s="56"/>
      <c r="M124" s="56"/>
      <c r="N124" s="6" t="s">
        <v>73</v>
      </c>
      <c r="O124" s="10"/>
      <c r="R124" s="48" t="s">
        <v>160</v>
      </c>
      <c r="S124" s="48"/>
      <c r="T124" s="46" t="s">
        <v>551</v>
      </c>
    </row>
    <row r="125" spans="1:20" outlineLevel="4" x14ac:dyDescent="0.45">
      <c r="A125" s="7" t="str">
        <f t="shared" si="4"/>
        <v>Hulpaders [+]</v>
      </c>
      <c r="B125" s="7"/>
      <c r="C125" s="7" t="s">
        <v>231</v>
      </c>
      <c r="E125" s="58"/>
      <c r="G125" s="55"/>
      <c r="I125" s="63"/>
      <c r="J125" s="3"/>
      <c r="K125" s="56"/>
      <c r="M125" s="56"/>
      <c r="N125" s="6" t="s">
        <v>130</v>
      </c>
      <c r="O125" s="10"/>
      <c r="R125" s="1" t="s">
        <v>326</v>
      </c>
      <c r="S125" s="1"/>
      <c r="T125" s="1"/>
    </row>
    <row r="126" spans="1:20" ht="101" customHeight="1" outlineLevel="5" x14ac:dyDescent="0.45">
      <c r="A126" s="5" t="str">
        <f>P126</f>
        <v>Aantal</v>
      </c>
      <c r="B126" s="5"/>
      <c r="C126" s="5" t="s">
        <v>233</v>
      </c>
      <c r="E126" s="58"/>
      <c r="G126" s="55"/>
      <c r="I126" s="63"/>
      <c r="J126" s="3"/>
      <c r="K126" s="56"/>
      <c r="M126" s="56"/>
      <c r="N126" s="3"/>
      <c r="O126" s="56" t="s">
        <v>325</v>
      </c>
      <c r="P126" s="5" t="s">
        <v>70</v>
      </c>
      <c r="Q126" s="10"/>
      <c r="R126" s="1" t="s">
        <v>324</v>
      </c>
      <c r="S126" s="4" t="s">
        <v>323</v>
      </c>
      <c r="T126" s="4" t="s">
        <v>323</v>
      </c>
    </row>
    <row r="127" spans="1:20" ht="187.25" customHeight="1" outlineLevel="5" x14ac:dyDescent="0.45">
      <c r="A127" s="5" t="str">
        <f>P127</f>
        <v>Diameter</v>
      </c>
      <c r="B127" s="5"/>
      <c r="C127" s="5" t="s">
        <v>233</v>
      </c>
      <c r="E127" s="58"/>
      <c r="G127" s="55"/>
      <c r="I127" s="63"/>
      <c r="J127" s="3"/>
      <c r="K127" s="56"/>
      <c r="M127" s="56"/>
      <c r="O127" s="56"/>
      <c r="P127" s="5" t="s">
        <v>38</v>
      </c>
      <c r="Q127" s="10"/>
      <c r="R127" s="1" t="s">
        <v>322</v>
      </c>
      <c r="S127" s="4" t="s">
        <v>321</v>
      </c>
      <c r="T127" s="4" t="s">
        <v>321</v>
      </c>
    </row>
    <row r="128" spans="1:20" ht="29" customHeight="1" outlineLevel="5" x14ac:dyDescent="0.45">
      <c r="A128" s="5" t="str">
        <f>P128</f>
        <v>Materiaal</v>
      </c>
      <c r="B128" s="5"/>
      <c r="C128" s="5" t="s">
        <v>233</v>
      </c>
      <c r="E128" s="58"/>
      <c r="G128" s="55"/>
      <c r="I128" s="63"/>
      <c r="J128" s="3"/>
      <c r="K128" s="56"/>
      <c r="M128" s="56"/>
      <c r="O128" s="56"/>
      <c r="P128" s="5" t="s">
        <v>36</v>
      </c>
      <c r="Q128" s="10"/>
      <c r="R128" s="1" t="s">
        <v>320</v>
      </c>
      <c r="S128" s="4" t="s">
        <v>319</v>
      </c>
      <c r="T128" s="4" t="s">
        <v>319</v>
      </c>
    </row>
    <row r="129" spans="1:20" ht="14.45" customHeight="1" outlineLevel="4" x14ac:dyDescent="0.45">
      <c r="A129" s="7" t="str">
        <f>N129</f>
        <v>LijnGeometrie [+]</v>
      </c>
      <c r="B129" s="7"/>
      <c r="C129" s="7" t="s">
        <v>231</v>
      </c>
      <c r="E129" s="58"/>
      <c r="G129" s="55"/>
      <c r="I129" s="63"/>
      <c r="J129" s="3"/>
      <c r="K129" s="56"/>
      <c r="M129" s="56"/>
      <c r="N129" s="6" t="s">
        <v>124</v>
      </c>
      <c r="O129" s="10"/>
      <c r="R129" s="1" t="s">
        <v>243</v>
      </c>
      <c r="S129" s="1"/>
      <c r="T129" s="1"/>
    </row>
    <row r="130" spans="1:20" ht="14.45" customHeight="1" outlineLevel="5" x14ac:dyDescent="0.45">
      <c r="A130" s="5" t="str">
        <f>P130</f>
        <v>Lijnpunten</v>
      </c>
      <c r="B130" s="5"/>
      <c r="C130" s="5" t="s">
        <v>233</v>
      </c>
      <c r="E130" s="58"/>
      <c r="G130" s="55"/>
      <c r="I130" s="63"/>
      <c r="J130" s="3"/>
      <c r="K130" s="56"/>
      <c r="M130" s="56"/>
      <c r="N130" s="3"/>
      <c r="O130" s="56" t="s">
        <v>266</v>
      </c>
      <c r="P130" s="5" t="s">
        <v>40</v>
      </c>
      <c r="Q130" s="10"/>
      <c r="R130" s="1" t="s">
        <v>160</v>
      </c>
      <c r="S130" s="1"/>
      <c r="T130" s="1"/>
    </row>
    <row r="131" spans="1:20" ht="14.45" customHeight="1" outlineLevel="5" x14ac:dyDescent="0.45">
      <c r="A131" s="7" t="str">
        <f>P131</f>
        <v>Referentiemaatvoering</v>
      </c>
      <c r="B131" s="7"/>
      <c r="C131" s="7" t="s">
        <v>231</v>
      </c>
      <c r="E131" s="58"/>
      <c r="G131" s="55"/>
      <c r="I131" s="63"/>
      <c r="J131" s="3"/>
      <c r="K131" s="56"/>
      <c r="M131" s="56"/>
      <c r="O131" s="56"/>
      <c r="P131" s="7" t="s">
        <v>41</v>
      </c>
      <c r="Q131" s="10"/>
      <c r="R131" s="1" t="s">
        <v>160</v>
      </c>
      <c r="S131" s="1"/>
      <c r="T131" s="1"/>
    </row>
    <row r="132" spans="1:20" ht="72" customHeight="1" outlineLevel="4" x14ac:dyDescent="0.45">
      <c r="A132" s="5" t="str">
        <f>N132</f>
        <v>Bewerking</v>
      </c>
      <c r="B132" s="5"/>
      <c r="C132" s="5" t="s">
        <v>233</v>
      </c>
      <c r="E132" s="58"/>
      <c r="G132" s="55"/>
      <c r="I132" s="63"/>
      <c r="J132" s="3"/>
      <c r="K132" s="56"/>
      <c r="M132" s="56"/>
      <c r="N132" s="8" t="s">
        <v>42</v>
      </c>
      <c r="O132" s="10"/>
      <c r="R132" s="1" t="s">
        <v>235</v>
      </c>
      <c r="S132" s="4" t="s">
        <v>234</v>
      </c>
      <c r="T132" s="4" t="s">
        <v>234</v>
      </c>
    </row>
    <row r="133" spans="1:20" ht="14.45" customHeight="1" outlineLevel="3" x14ac:dyDescent="0.45">
      <c r="A133" s="7" t="str">
        <f>L133</f>
        <v>Emof [+]</v>
      </c>
      <c r="B133" s="7" t="s">
        <v>135</v>
      </c>
      <c r="C133" s="7" t="s">
        <v>231</v>
      </c>
      <c r="E133" s="58"/>
      <c r="G133" s="55"/>
      <c r="I133" s="63"/>
      <c r="J133" s="3"/>
      <c r="K133" s="56"/>
      <c r="L133" s="6" t="s">
        <v>129</v>
      </c>
      <c r="M133" s="10"/>
      <c r="R133" s="1" t="s">
        <v>318</v>
      </c>
      <c r="S133" s="1"/>
      <c r="T133" s="1"/>
    </row>
    <row r="134" spans="1:20" ht="57.6" customHeight="1" outlineLevel="4" x14ac:dyDescent="0.45">
      <c r="A134" s="5" t="str">
        <f>N134</f>
        <v>Soort</v>
      </c>
      <c r="B134" s="5" t="s">
        <v>136</v>
      </c>
      <c r="C134" s="5" t="s">
        <v>233</v>
      </c>
      <c r="E134" s="58"/>
      <c r="G134" s="55"/>
      <c r="I134" s="63"/>
      <c r="J134" s="3"/>
      <c r="K134" s="56"/>
      <c r="L134" s="3"/>
      <c r="M134" s="56" t="s">
        <v>317</v>
      </c>
      <c r="N134" s="8" t="s">
        <v>48</v>
      </c>
      <c r="O134" s="10"/>
      <c r="R134" s="1" t="s">
        <v>316</v>
      </c>
      <c r="S134" s="4" t="s">
        <v>315</v>
      </c>
      <c r="T134" s="4" t="s">
        <v>315</v>
      </c>
    </row>
    <row r="135" spans="1:20" ht="86.45" customHeight="1" outlineLevel="4" x14ac:dyDescent="0.45">
      <c r="A135" s="5" t="str">
        <f>N135</f>
        <v>Type</v>
      </c>
      <c r="B135" s="5" t="s">
        <v>136</v>
      </c>
      <c r="C135" s="5" t="s">
        <v>233</v>
      </c>
      <c r="E135" s="58"/>
      <c r="G135" s="55"/>
      <c r="I135" s="63"/>
      <c r="J135" s="3"/>
      <c r="K135" s="56"/>
      <c r="M135" s="56"/>
      <c r="N135" s="8" t="s">
        <v>32</v>
      </c>
      <c r="O135" s="10"/>
      <c r="R135" s="1" t="s">
        <v>314</v>
      </c>
      <c r="S135" s="4" t="s">
        <v>313</v>
      </c>
      <c r="T135" s="4" t="s">
        <v>312</v>
      </c>
    </row>
    <row r="136" spans="1:20" ht="14.45" customHeight="1" outlineLevel="4" x14ac:dyDescent="0.45">
      <c r="A136" s="7" t="str">
        <f>N136</f>
        <v>PuntGeometrie [+]</v>
      </c>
      <c r="B136" s="7" t="s">
        <v>136</v>
      </c>
      <c r="C136" s="7" t="s">
        <v>231</v>
      </c>
      <c r="E136" s="58"/>
      <c r="G136" s="55"/>
      <c r="I136" s="63"/>
      <c r="J136" s="3"/>
      <c r="K136" s="56"/>
      <c r="M136" s="56"/>
      <c r="N136" s="6" t="s">
        <v>117</v>
      </c>
      <c r="O136" s="10"/>
      <c r="R136" s="1" t="s">
        <v>237</v>
      </c>
      <c r="S136" s="1"/>
      <c r="T136" s="1"/>
    </row>
    <row r="137" spans="1:20" ht="14.45" customHeight="1" outlineLevel="5" x14ac:dyDescent="0.45">
      <c r="A137" s="5" t="str">
        <f>P137</f>
        <v>Hoek</v>
      </c>
      <c r="B137" s="5" t="s">
        <v>136</v>
      </c>
      <c r="C137" s="5" t="s">
        <v>233</v>
      </c>
      <c r="E137" s="58"/>
      <c r="G137" s="55"/>
      <c r="I137" s="63"/>
      <c r="J137" s="3"/>
      <c r="K137" s="56"/>
      <c r="M137" s="56"/>
      <c r="N137" s="3"/>
      <c r="O137" s="56" t="s">
        <v>263</v>
      </c>
      <c r="P137" s="5" t="s">
        <v>44</v>
      </c>
      <c r="Q137" s="10"/>
      <c r="R137" s="1" t="s">
        <v>160</v>
      </c>
      <c r="S137" s="1"/>
      <c r="T137" s="1"/>
    </row>
    <row r="138" spans="1:20" ht="14.45" customHeight="1" outlineLevel="5" x14ac:dyDescent="0.45">
      <c r="A138" s="5" t="str">
        <f>P138</f>
        <v>Punt</v>
      </c>
      <c r="B138" s="5" t="s">
        <v>136</v>
      </c>
      <c r="C138" s="5" t="s">
        <v>233</v>
      </c>
      <c r="E138" s="58"/>
      <c r="G138" s="55"/>
      <c r="I138" s="63"/>
      <c r="J138" s="3"/>
      <c r="K138" s="56"/>
      <c r="M138" s="56"/>
      <c r="O138" s="56"/>
      <c r="P138" s="5" t="s">
        <v>45</v>
      </c>
      <c r="Q138" s="10"/>
      <c r="R138" s="1" t="s">
        <v>160</v>
      </c>
      <c r="S138" s="1"/>
      <c r="T138" s="1"/>
    </row>
    <row r="139" spans="1:20" ht="14.45" customHeight="1" outlineLevel="5" x14ac:dyDescent="0.45">
      <c r="A139" s="7" t="str">
        <f>P139</f>
        <v>Referentiemaatvoering</v>
      </c>
      <c r="B139" s="7" t="s">
        <v>136</v>
      </c>
      <c r="C139" s="7" t="s">
        <v>231</v>
      </c>
      <c r="E139" s="58"/>
      <c r="G139" s="55"/>
      <c r="I139" s="63"/>
      <c r="J139" s="3"/>
      <c r="K139" s="56"/>
      <c r="M139" s="56"/>
      <c r="O139" s="56"/>
      <c r="P139" s="7" t="s">
        <v>41</v>
      </c>
      <c r="Q139" s="10"/>
      <c r="R139" s="1" t="s">
        <v>160</v>
      </c>
      <c r="S139" s="1"/>
      <c r="T139" s="1"/>
    </row>
    <row r="140" spans="1:20" ht="72" customHeight="1" outlineLevel="4" x14ac:dyDescent="0.45">
      <c r="A140" s="5" t="str">
        <f>N140</f>
        <v>Bewerking</v>
      </c>
      <c r="B140" s="5" t="s">
        <v>136</v>
      </c>
      <c r="C140" s="5" t="s">
        <v>233</v>
      </c>
      <c r="E140" s="58"/>
      <c r="G140" s="55"/>
      <c r="I140" s="63"/>
      <c r="J140" s="3"/>
      <c r="K140" s="56"/>
      <c r="M140" s="56"/>
      <c r="N140" s="8" t="s">
        <v>42</v>
      </c>
      <c r="O140" s="10"/>
      <c r="R140" s="1" t="s">
        <v>235</v>
      </c>
      <c r="S140" s="4" t="s">
        <v>234</v>
      </c>
      <c r="T140" s="4" t="s">
        <v>234</v>
      </c>
    </row>
    <row r="141" spans="1:20" ht="14.45" customHeight="1" outlineLevel="3" x14ac:dyDescent="0.45">
      <c r="A141" s="17" t="str">
        <f>L141</f>
        <v>Huisaansluitkast [+]</v>
      </c>
      <c r="B141" s="17" t="s">
        <v>136</v>
      </c>
      <c r="C141" s="17" t="s">
        <v>272</v>
      </c>
      <c r="E141" s="58"/>
      <c r="G141" s="55"/>
      <c r="I141" s="63"/>
      <c r="J141" s="3"/>
      <c r="K141" s="56"/>
      <c r="L141" s="16" t="s">
        <v>128</v>
      </c>
      <c r="M141" s="10"/>
      <c r="R141" s="1" t="s">
        <v>311</v>
      </c>
      <c r="S141" s="1"/>
      <c r="T141" s="1"/>
    </row>
    <row r="142" spans="1:20" ht="14.45" customHeight="1" outlineLevel="4" x14ac:dyDescent="0.45">
      <c r="A142" s="5" t="str">
        <f>N142</f>
        <v>IsNieuwAangelegd</v>
      </c>
      <c r="B142" s="5" t="s">
        <v>135</v>
      </c>
      <c r="C142" s="5" t="s">
        <v>233</v>
      </c>
      <c r="E142" s="58"/>
      <c r="G142" s="55"/>
      <c r="I142" s="63"/>
      <c r="J142" s="3"/>
      <c r="L142" s="3"/>
      <c r="M142" s="57" t="s">
        <v>310</v>
      </c>
      <c r="N142" s="5" t="s">
        <v>75</v>
      </c>
      <c r="O142" s="10"/>
      <c r="R142" s="1" t="s">
        <v>163</v>
      </c>
      <c r="S142" s="1"/>
      <c r="T142" s="1"/>
    </row>
    <row r="143" spans="1:20" ht="129.6" customHeight="1" outlineLevel="4" x14ac:dyDescent="0.45">
      <c r="A143" s="17" t="str">
        <f>N143</f>
        <v>Type</v>
      </c>
      <c r="B143" s="17" t="s">
        <v>135</v>
      </c>
      <c r="C143" s="17" t="s">
        <v>272</v>
      </c>
      <c r="E143" s="58"/>
      <c r="G143" s="55"/>
      <c r="I143" s="63"/>
      <c r="J143" s="3"/>
      <c r="M143" s="57"/>
      <c r="N143" s="17" t="s">
        <v>32</v>
      </c>
      <c r="O143" s="10"/>
      <c r="R143" s="1" t="s">
        <v>309</v>
      </c>
      <c r="S143" s="4" t="s">
        <v>308</v>
      </c>
      <c r="T143" s="4"/>
    </row>
    <row r="144" spans="1:20" ht="14.45" customHeight="1" outlineLevel="4" x14ac:dyDescent="0.45">
      <c r="A144" s="17" t="str">
        <f>N144</f>
        <v>IsMeterbordGeplaatst</v>
      </c>
      <c r="B144" s="17" t="s">
        <v>136</v>
      </c>
      <c r="C144" s="17" t="s">
        <v>272</v>
      </c>
      <c r="E144" s="58"/>
      <c r="G144" s="55"/>
      <c r="I144" s="63"/>
      <c r="J144" s="3"/>
      <c r="M144" s="57"/>
      <c r="N144" s="17" t="s">
        <v>76</v>
      </c>
      <c r="O144" s="10"/>
      <c r="R144" s="1" t="s">
        <v>163</v>
      </c>
      <c r="S144" s="1"/>
      <c r="T144" s="1"/>
    </row>
    <row r="145" spans="1:20" ht="14.45" customHeight="1" outlineLevel="3" x14ac:dyDescent="0.45">
      <c r="A145" s="19"/>
      <c r="B145" s="19"/>
      <c r="C145" s="19" t="s">
        <v>232</v>
      </c>
      <c r="E145" s="58"/>
      <c r="G145" s="55"/>
      <c r="I145" s="63"/>
      <c r="J145" s="3"/>
      <c r="N145" s="10"/>
      <c r="O145" s="10"/>
      <c r="R145" s="1"/>
      <c r="S145" s="1"/>
      <c r="T145" s="1"/>
    </row>
    <row r="146" spans="1:20" ht="14.45" customHeight="1" outlineLevel="2" x14ac:dyDescent="0.45">
      <c r="A146" s="7" t="str">
        <f>J146</f>
        <v>AansluitingWater [+]</v>
      </c>
      <c r="B146" s="17" t="s">
        <v>136</v>
      </c>
      <c r="C146" s="17" t="s">
        <v>272</v>
      </c>
      <c r="E146" s="58"/>
      <c r="G146" s="55"/>
      <c r="I146" s="63"/>
      <c r="J146" s="26" t="s">
        <v>189</v>
      </c>
      <c r="K146" s="22"/>
      <c r="R146" s="1"/>
      <c r="S146" s="1"/>
      <c r="T146" s="1"/>
    </row>
    <row r="147" spans="1:20" ht="14.45" customHeight="1" outlineLevel="3" x14ac:dyDescent="0.45">
      <c r="A147" s="5" t="str">
        <f>L147</f>
        <v>IsParticulier</v>
      </c>
      <c r="B147" s="17"/>
      <c r="C147" s="17"/>
      <c r="E147" s="58"/>
      <c r="G147" s="55"/>
      <c r="I147" s="63"/>
      <c r="J147" s="23"/>
      <c r="K147" s="62" t="s">
        <v>187</v>
      </c>
      <c r="L147" s="8" t="s">
        <v>307</v>
      </c>
      <c r="R147" s="1"/>
      <c r="S147" s="1"/>
      <c r="T147" s="1"/>
    </row>
    <row r="148" spans="1:20" ht="14.45" customHeight="1" outlineLevel="3" x14ac:dyDescent="0.45">
      <c r="A148" s="7" t="str">
        <f>L148</f>
        <v>Aansluitwijze</v>
      </c>
      <c r="B148" s="17"/>
      <c r="C148" s="17"/>
      <c r="E148" s="58"/>
      <c r="G148" s="55"/>
      <c r="I148" s="63"/>
      <c r="J148" s="23"/>
      <c r="K148" s="62"/>
      <c r="L148" s="6" t="s">
        <v>20</v>
      </c>
      <c r="R148" s="1"/>
      <c r="S148" s="1"/>
      <c r="T148" s="1"/>
    </row>
    <row r="149" spans="1:20" ht="14.45" customHeight="1" outlineLevel="3" x14ac:dyDescent="0.45">
      <c r="A149" s="7" t="str">
        <f>L149</f>
        <v>Aansluitleiding [+]</v>
      </c>
      <c r="B149" s="17"/>
      <c r="C149" s="17"/>
      <c r="E149" s="58"/>
      <c r="G149" s="55"/>
      <c r="I149" s="63"/>
      <c r="J149" s="23"/>
      <c r="K149" s="62"/>
      <c r="L149" s="6" t="s">
        <v>125</v>
      </c>
      <c r="R149" s="1"/>
      <c r="S149" s="1"/>
      <c r="T149" s="1"/>
    </row>
    <row r="150" spans="1:20" ht="14.45" customHeight="1" outlineLevel="4" x14ac:dyDescent="0.45">
      <c r="A150" s="5" t="str">
        <f t="shared" ref="A150:A155" si="5">N150</f>
        <v>Bescherming</v>
      </c>
      <c r="B150" s="17"/>
      <c r="C150" s="17"/>
      <c r="E150" s="58"/>
      <c r="G150" s="55"/>
      <c r="I150" s="63"/>
      <c r="J150" s="23"/>
      <c r="K150" s="62"/>
      <c r="M150" s="56" t="s">
        <v>306</v>
      </c>
      <c r="N150" s="8" t="s">
        <v>305</v>
      </c>
      <c r="R150" s="1"/>
      <c r="S150" s="1"/>
      <c r="T150" s="1"/>
    </row>
    <row r="151" spans="1:20" ht="14.45" customHeight="1" outlineLevel="4" x14ac:dyDescent="0.45">
      <c r="A151" s="5" t="str">
        <f t="shared" si="5"/>
        <v>Diameter</v>
      </c>
      <c r="B151" s="17"/>
      <c r="C151" s="17"/>
      <c r="E151" s="58"/>
      <c r="G151" s="55"/>
      <c r="I151" s="63"/>
      <c r="J151" s="23"/>
      <c r="K151" s="62"/>
      <c r="M151" s="56"/>
      <c r="N151" s="8" t="s">
        <v>38</v>
      </c>
      <c r="R151" s="1"/>
      <c r="S151" s="1"/>
      <c r="T151" s="1"/>
    </row>
    <row r="152" spans="1:20" ht="14.45" customHeight="1" outlineLevel="4" x14ac:dyDescent="0.45">
      <c r="A152" s="5" t="str">
        <f t="shared" si="5"/>
        <v>Materiaal</v>
      </c>
      <c r="B152" s="17"/>
      <c r="C152" s="17"/>
      <c r="E152" s="58"/>
      <c r="G152" s="55"/>
      <c r="I152" s="63"/>
      <c r="J152" s="23"/>
      <c r="K152" s="62"/>
      <c r="M152" s="56"/>
      <c r="N152" s="8" t="s">
        <v>36</v>
      </c>
      <c r="R152" s="1"/>
      <c r="S152" s="1"/>
      <c r="T152" s="1"/>
    </row>
    <row r="153" spans="1:20" ht="14.45" customHeight="1" outlineLevel="4" x14ac:dyDescent="0.45">
      <c r="A153" s="5" t="str">
        <f t="shared" si="5"/>
        <v>Wanddikte</v>
      </c>
      <c r="B153" s="17"/>
      <c r="C153" s="17"/>
      <c r="E153" s="58"/>
      <c r="G153" s="55"/>
      <c r="I153" s="63"/>
      <c r="J153" s="23"/>
      <c r="K153" s="62"/>
      <c r="M153" s="56"/>
      <c r="N153" s="8" t="s">
        <v>304</v>
      </c>
      <c r="R153" s="1"/>
      <c r="S153" s="1"/>
      <c r="T153" s="1"/>
    </row>
    <row r="154" spans="1:20" ht="14.45" customHeight="1" outlineLevel="4" x14ac:dyDescent="0.45">
      <c r="A154" s="5" t="str">
        <f t="shared" si="5"/>
        <v>Lengte</v>
      </c>
      <c r="B154" s="17"/>
      <c r="C154" s="17"/>
      <c r="E154" s="58"/>
      <c r="G154" s="55"/>
      <c r="I154" s="63"/>
      <c r="J154" s="23"/>
      <c r="K154" s="62"/>
      <c r="M154" s="56"/>
      <c r="N154" s="8" t="s">
        <v>39</v>
      </c>
      <c r="R154" s="1"/>
      <c r="S154" s="1"/>
      <c r="T154" s="1"/>
    </row>
    <row r="155" spans="1:20" ht="14.45" customHeight="1" outlineLevel="4" x14ac:dyDescent="0.45">
      <c r="A155" s="7" t="str">
        <f t="shared" si="5"/>
        <v>LijnGeometrie [+]</v>
      </c>
      <c r="B155" s="17"/>
      <c r="C155" s="17"/>
      <c r="E155" s="58"/>
      <c r="G155" s="55"/>
      <c r="I155" s="63"/>
      <c r="J155" s="23"/>
      <c r="K155" s="62"/>
      <c r="M155" s="56"/>
      <c r="N155" s="6" t="s">
        <v>124</v>
      </c>
      <c r="R155" s="1"/>
      <c r="S155" s="1"/>
      <c r="T155" s="1"/>
    </row>
    <row r="156" spans="1:20" ht="14.45" customHeight="1" outlineLevel="5" x14ac:dyDescent="0.45">
      <c r="A156" s="5" t="str">
        <f>P156</f>
        <v>Lijnpunten</v>
      </c>
      <c r="B156" s="17"/>
      <c r="C156" s="17"/>
      <c r="E156" s="58"/>
      <c r="G156" s="55"/>
      <c r="I156" s="63"/>
      <c r="J156" s="23"/>
      <c r="K156" s="62"/>
      <c r="M156" s="56"/>
      <c r="O156" s="56" t="s">
        <v>266</v>
      </c>
      <c r="P156" s="5" t="s">
        <v>40</v>
      </c>
      <c r="R156" s="1"/>
      <c r="S156" s="1"/>
      <c r="T156" s="1"/>
    </row>
    <row r="157" spans="1:20" ht="14.45" customHeight="1" outlineLevel="5" x14ac:dyDescent="0.45">
      <c r="A157" s="7" t="str">
        <f>P157</f>
        <v>Referentiemaatvoering</v>
      </c>
      <c r="B157" s="17"/>
      <c r="C157" s="17"/>
      <c r="E157" s="58"/>
      <c r="G157" s="55"/>
      <c r="I157" s="63"/>
      <c r="J157" s="23"/>
      <c r="K157" s="62"/>
      <c r="M157" s="56"/>
      <c r="O157" s="56"/>
      <c r="P157" s="7" t="s">
        <v>41</v>
      </c>
      <c r="R157" s="1"/>
      <c r="S157" s="1"/>
      <c r="T157" s="1"/>
    </row>
    <row r="158" spans="1:20" ht="14.45" customHeight="1" outlineLevel="4" x14ac:dyDescent="0.45">
      <c r="A158" s="5" t="str">
        <f>N158</f>
        <v>Bewerking</v>
      </c>
      <c r="B158" s="17"/>
      <c r="C158" s="17"/>
      <c r="E158" s="58"/>
      <c r="G158" s="55"/>
      <c r="I158" s="63"/>
      <c r="J158" s="23"/>
      <c r="K158" s="62"/>
      <c r="M158" s="56"/>
      <c r="N158" s="8" t="s">
        <v>42</v>
      </c>
      <c r="R158" s="1"/>
      <c r="S158" s="1"/>
      <c r="T158" s="1"/>
    </row>
    <row r="159" spans="1:20" ht="14.45" customHeight="1" outlineLevel="3" x14ac:dyDescent="0.45">
      <c r="A159" s="7" t="str">
        <f>L159</f>
        <v>Aanboring [+]</v>
      </c>
      <c r="B159" s="17"/>
      <c r="C159" s="17"/>
      <c r="E159" s="58"/>
      <c r="G159" s="55"/>
      <c r="I159" s="63"/>
      <c r="J159" s="23"/>
      <c r="K159" s="62"/>
      <c r="L159" s="6" t="s">
        <v>122</v>
      </c>
      <c r="R159" s="1"/>
      <c r="S159" s="1"/>
      <c r="T159" s="1"/>
    </row>
    <row r="160" spans="1:20" ht="14.45" customHeight="1" outlineLevel="4" x14ac:dyDescent="0.45">
      <c r="A160" s="5" t="str">
        <f>N160</f>
        <v>Diameter</v>
      </c>
      <c r="B160" s="17"/>
      <c r="C160" s="17"/>
      <c r="E160" s="58"/>
      <c r="G160" s="55"/>
      <c r="I160" s="63"/>
      <c r="J160" s="23"/>
      <c r="K160" s="62"/>
      <c r="M160" s="56" t="s">
        <v>303</v>
      </c>
      <c r="N160" s="8" t="s">
        <v>38</v>
      </c>
      <c r="R160" s="1"/>
      <c r="S160" s="1"/>
      <c r="T160" s="1"/>
    </row>
    <row r="161" spans="1:20" ht="14.45" customHeight="1" outlineLevel="4" x14ac:dyDescent="0.45">
      <c r="A161" s="7" t="str">
        <f>N161</f>
        <v>AansluitwijzeKraan</v>
      </c>
      <c r="B161" s="17"/>
      <c r="C161" s="17"/>
      <c r="E161" s="58"/>
      <c r="G161" s="55"/>
      <c r="I161" s="63"/>
      <c r="J161" s="23"/>
      <c r="K161" s="62"/>
      <c r="M161" s="56"/>
      <c r="N161" s="6" t="s">
        <v>302</v>
      </c>
      <c r="R161" s="1"/>
      <c r="S161" s="1"/>
      <c r="T161" s="1"/>
    </row>
    <row r="162" spans="1:20" ht="14.45" customHeight="1" outlineLevel="4" x14ac:dyDescent="0.45">
      <c r="A162" s="7" t="str">
        <f>N162</f>
        <v>PuntGeometrie [+]</v>
      </c>
      <c r="B162" s="17"/>
      <c r="C162" s="17"/>
      <c r="E162" s="58"/>
      <c r="G162" s="55"/>
      <c r="I162" s="63"/>
      <c r="J162" s="23"/>
      <c r="K162" s="62"/>
      <c r="M162" s="56"/>
      <c r="N162" s="6" t="s">
        <v>117</v>
      </c>
      <c r="R162" s="1"/>
      <c r="S162" s="1"/>
      <c r="T162" s="1"/>
    </row>
    <row r="163" spans="1:20" ht="14.45" customHeight="1" outlineLevel="5" x14ac:dyDescent="0.45">
      <c r="A163" s="5" t="str">
        <f>P163</f>
        <v>Hoek</v>
      </c>
      <c r="B163" s="17"/>
      <c r="C163" s="17"/>
      <c r="E163" s="58"/>
      <c r="G163" s="55"/>
      <c r="I163" s="63"/>
      <c r="J163" s="23"/>
      <c r="K163" s="62"/>
      <c r="M163" s="56"/>
      <c r="O163" s="56" t="s">
        <v>263</v>
      </c>
      <c r="P163" s="5" t="s">
        <v>44</v>
      </c>
      <c r="R163" s="1"/>
      <c r="S163" s="1"/>
      <c r="T163" s="1"/>
    </row>
    <row r="164" spans="1:20" ht="14.45" customHeight="1" outlineLevel="5" x14ac:dyDescent="0.45">
      <c r="A164" s="5" t="str">
        <f>P164</f>
        <v>Punt</v>
      </c>
      <c r="B164" s="17"/>
      <c r="C164" s="17"/>
      <c r="E164" s="58"/>
      <c r="G164" s="55"/>
      <c r="I164" s="63"/>
      <c r="J164" s="23"/>
      <c r="K164" s="62"/>
      <c r="M164" s="56"/>
      <c r="O164" s="56"/>
      <c r="P164" s="5" t="s">
        <v>45</v>
      </c>
      <c r="R164" s="1"/>
      <c r="S164" s="1"/>
      <c r="T164" s="1"/>
    </row>
    <row r="165" spans="1:20" ht="14.45" customHeight="1" outlineLevel="5" x14ac:dyDescent="0.45">
      <c r="A165" s="7" t="str">
        <f>P165</f>
        <v>Referntiemaatvoering</v>
      </c>
      <c r="B165" s="17"/>
      <c r="C165" s="17"/>
      <c r="E165" s="58"/>
      <c r="G165" s="55"/>
      <c r="I165" s="63"/>
      <c r="J165" s="23"/>
      <c r="K165" s="62"/>
      <c r="M165" s="56"/>
      <c r="O165" s="56"/>
      <c r="P165" s="7" t="s">
        <v>301</v>
      </c>
      <c r="R165" s="1"/>
      <c r="S165" s="1"/>
      <c r="T165" s="1"/>
    </row>
    <row r="166" spans="1:20" ht="14.45" customHeight="1" outlineLevel="4" x14ac:dyDescent="0.45">
      <c r="A166" s="5" t="str">
        <f>N166</f>
        <v>Bewerking</v>
      </c>
      <c r="B166" s="17"/>
      <c r="C166" s="17"/>
      <c r="E166" s="58"/>
      <c r="G166" s="55"/>
      <c r="I166" s="63"/>
      <c r="J166" s="23"/>
      <c r="K166" s="62"/>
      <c r="M166" s="56"/>
      <c r="N166" s="8" t="s">
        <v>42</v>
      </c>
      <c r="R166" s="1"/>
      <c r="S166" s="1"/>
      <c r="T166" s="1"/>
    </row>
    <row r="167" spans="1:20" ht="14.45" customHeight="1" outlineLevel="3" x14ac:dyDescent="0.45">
      <c r="A167" s="5" t="str">
        <f>L167</f>
        <v>UitgevoerdeActiviteitMeter</v>
      </c>
      <c r="B167" s="17"/>
      <c r="C167" s="17"/>
      <c r="E167" s="58"/>
      <c r="G167" s="55"/>
      <c r="I167" s="63"/>
      <c r="J167" s="23"/>
      <c r="K167" s="62"/>
      <c r="L167" s="8" t="s">
        <v>300</v>
      </c>
      <c r="R167" s="1"/>
      <c r="S167" s="1"/>
      <c r="T167" s="1"/>
    </row>
    <row r="168" spans="1:20" ht="14.45" customHeight="1" outlineLevel="3" x14ac:dyDescent="0.45">
      <c r="A168" s="7" t="str">
        <f>L168</f>
        <v>NieuweMeter [+]</v>
      </c>
      <c r="B168" s="17"/>
      <c r="C168" s="17"/>
      <c r="E168" s="58"/>
      <c r="G168" s="55"/>
      <c r="I168" s="63"/>
      <c r="J168" s="23"/>
      <c r="K168" s="62"/>
      <c r="L168" s="6" t="s">
        <v>147</v>
      </c>
      <c r="R168" s="1"/>
      <c r="S168" s="1"/>
      <c r="T168" s="1"/>
    </row>
    <row r="169" spans="1:20" ht="14.45" customHeight="1" outlineLevel="4" x14ac:dyDescent="0.45">
      <c r="A169" s="7" t="str">
        <f t="shared" ref="A169:A178" si="6">N169</f>
        <v>Meternummer</v>
      </c>
      <c r="B169" s="17"/>
      <c r="C169" s="17"/>
      <c r="E169" s="58"/>
      <c r="G169" s="55"/>
      <c r="I169" s="63"/>
      <c r="J169" s="23"/>
      <c r="K169" s="62"/>
      <c r="M169" s="56" t="s">
        <v>184</v>
      </c>
      <c r="N169" s="7" t="s">
        <v>141</v>
      </c>
      <c r="R169" s="1"/>
      <c r="S169" s="1"/>
      <c r="T169" s="1"/>
    </row>
    <row r="170" spans="1:20" ht="14.45" customHeight="1" outlineLevel="4" x14ac:dyDescent="0.45">
      <c r="A170" s="7" t="str">
        <f t="shared" si="6"/>
        <v>Barcode</v>
      </c>
      <c r="B170" s="17"/>
      <c r="C170" s="17"/>
      <c r="E170" s="58"/>
      <c r="G170" s="55"/>
      <c r="I170" s="63"/>
      <c r="J170" s="23"/>
      <c r="K170" s="62"/>
      <c r="M170" s="56"/>
      <c r="N170" s="7" t="s">
        <v>142</v>
      </c>
      <c r="R170" s="1"/>
      <c r="S170" s="1"/>
      <c r="T170" s="1"/>
    </row>
    <row r="171" spans="1:20" ht="14.45" customHeight="1" outlineLevel="4" x14ac:dyDescent="0.45">
      <c r="A171" s="7" t="str">
        <f t="shared" si="6"/>
        <v>Caliber</v>
      </c>
      <c r="B171" s="17"/>
      <c r="C171" s="17"/>
      <c r="E171" s="58"/>
      <c r="G171" s="55"/>
      <c r="I171" s="63"/>
      <c r="J171" s="23"/>
      <c r="K171" s="62"/>
      <c r="M171" s="56"/>
      <c r="N171" s="7" t="s">
        <v>299</v>
      </c>
      <c r="R171" s="1"/>
      <c r="S171" s="1"/>
      <c r="T171" s="1"/>
    </row>
    <row r="172" spans="1:20" ht="14.45" customHeight="1" outlineLevel="4" x14ac:dyDescent="0.45">
      <c r="A172" s="7" t="str">
        <f t="shared" si="6"/>
        <v>TypeMeter</v>
      </c>
      <c r="B172" s="17"/>
      <c r="C172" s="17"/>
      <c r="E172" s="58"/>
      <c r="G172" s="55"/>
      <c r="I172" s="63"/>
      <c r="J172" s="23"/>
      <c r="K172" s="62"/>
      <c r="M172" s="56"/>
      <c r="N172" s="7" t="s">
        <v>298</v>
      </c>
      <c r="R172" s="1"/>
      <c r="S172" s="1"/>
      <c r="T172" s="1"/>
    </row>
    <row r="173" spans="1:20" ht="14.45" customHeight="1" outlineLevel="4" x14ac:dyDescent="0.45">
      <c r="A173" s="7" t="str">
        <f t="shared" si="6"/>
        <v>Begrenzer</v>
      </c>
      <c r="B173" s="17"/>
      <c r="C173" s="17"/>
      <c r="E173" s="58"/>
      <c r="G173" s="55"/>
      <c r="I173" s="63"/>
      <c r="J173" s="23"/>
      <c r="K173" s="62"/>
      <c r="M173" s="56"/>
      <c r="N173" s="7" t="s">
        <v>297</v>
      </c>
      <c r="R173" s="1"/>
      <c r="S173" s="1"/>
      <c r="T173" s="1"/>
    </row>
    <row r="174" spans="1:20" ht="14.45" customHeight="1" outlineLevel="4" x14ac:dyDescent="0.45">
      <c r="A174" s="5" t="str">
        <f t="shared" si="6"/>
        <v>SoortKeerklep</v>
      </c>
      <c r="B174" s="17"/>
      <c r="C174" s="17"/>
      <c r="E174" s="58"/>
      <c r="G174" s="55"/>
      <c r="I174" s="63"/>
      <c r="J174" s="23"/>
      <c r="K174" s="62"/>
      <c r="M174" s="56"/>
      <c r="N174" s="5" t="s">
        <v>296</v>
      </c>
      <c r="R174" s="1"/>
      <c r="S174" s="1"/>
      <c r="T174" s="1"/>
    </row>
    <row r="175" spans="1:20" ht="14.45" customHeight="1" outlineLevel="4" x14ac:dyDescent="0.45">
      <c r="A175" s="7" t="str">
        <f t="shared" si="6"/>
        <v>DiameterKeerklep</v>
      </c>
      <c r="B175" s="17"/>
      <c r="C175" s="17"/>
      <c r="E175" s="58"/>
      <c r="G175" s="55"/>
      <c r="I175" s="63"/>
      <c r="J175" s="23"/>
      <c r="K175" s="62"/>
      <c r="M175" s="56"/>
      <c r="N175" s="7" t="s">
        <v>295</v>
      </c>
      <c r="R175" s="1"/>
      <c r="S175" s="1"/>
      <c r="T175" s="1"/>
    </row>
    <row r="176" spans="1:20" ht="14.45" customHeight="1" outlineLevel="4" x14ac:dyDescent="0.45">
      <c r="A176" s="5" t="str">
        <f t="shared" si="6"/>
        <v>Meterligging</v>
      </c>
      <c r="B176" s="17"/>
      <c r="C176" s="17"/>
      <c r="E176" s="58"/>
      <c r="G176" s="55"/>
      <c r="I176" s="63"/>
      <c r="J176" s="23"/>
      <c r="K176" s="62"/>
      <c r="M176" s="56"/>
      <c r="N176" s="5" t="s">
        <v>294</v>
      </c>
      <c r="R176" s="1"/>
      <c r="S176" s="1"/>
      <c r="T176" s="1"/>
    </row>
    <row r="177" spans="1:20" ht="14.45" customHeight="1" outlineLevel="4" x14ac:dyDescent="0.45">
      <c r="A177" s="7" t="str">
        <f t="shared" si="6"/>
        <v>Meterstand</v>
      </c>
      <c r="B177" s="17"/>
      <c r="C177" s="17"/>
      <c r="E177" s="58"/>
      <c r="G177" s="55"/>
      <c r="I177" s="63"/>
      <c r="J177" s="23"/>
      <c r="K177" s="62"/>
      <c r="M177" s="56"/>
      <c r="N177" s="7" t="s">
        <v>292</v>
      </c>
      <c r="R177" s="1"/>
      <c r="S177" s="1"/>
      <c r="T177" s="1"/>
    </row>
    <row r="178" spans="1:20" ht="14.45" customHeight="1" outlineLevel="4" x14ac:dyDescent="0.45">
      <c r="A178" s="7" t="str">
        <f t="shared" si="6"/>
        <v>AansluitwijzeHoofdkraan</v>
      </c>
      <c r="B178" s="17"/>
      <c r="C178" s="17"/>
      <c r="E178" s="58"/>
      <c r="G178" s="55"/>
      <c r="I178" s="63"/>
      <c r="J178" s="23"/>
      <c r="K178" s="62"/>
      <c r="M178" s="56"/>
      <c r="N178" s="7" t="s">
        <v>293</v>
      </c>
      <c r="R178" s="1"/>
      <c r="S178" s="1"/>
      <c r="T178" s="1"/>
    </row>
    <row r="179" spans="1:20" ht="14.45" customHeight="1" outlineLevel="3" x14ac:dyDescent="0.45">
      <c r="A179" s="7" t="str">
        <f>L179</f>
        <v>VerwijderdeMeter [+]</v>
      </c>
      <c r="B179" s="17"/>
      <c r="C179" s="17"/>
      <c r="E179" s="58"/>
      <c r="G179" s="55"/>
      <c r="I179" s="63"/>
      <c r="J179" s="23"/>
      <c r="K179" s="62"/>
      <c r="L179" s="6" t="s">
        <v>140</v>
      </c>
      <c r="N179" s="10"/>
      <c r="R179" s="1"/>
      <c r="S179" s="1"/>
      <c r="T179" s="1"/>
    </row>
    <row r="180" spans="1:20" ht="14.45" customHeight="1" outlineLevel="4" x14ac:dyDescent="0.45">
      <c r="A180" s="5" t="str">
        <f>N180</f>
        <v>Meternummer</v>
      </c>
      <c r="B180" s="17"/>
      <c r="C180" s="17"/>
      <c r="E180" s="58"/>
      <c r="G180" s="55"/>
      <c r="I180" s="63"/>
      <c r="J180" s="23"/>
      <c r="K180" s="62"/>
      <c r="M180" s="56" t="s">
        <v>185</v>
      </c>
      <c r="N180" s="5" t="s">
        <v>141</v>
      </c>
      <c r="R180" s="1"/>
      <c r="S180" s="1"/>
      <c r="T180" s="1"/>
    </row>
    <row r="181" spans="1:20" ht="14.45" customHeight="1" outlineLevel="4" x14ac:dyDescent="0.45">
      <c r="A181" s="7" t="str">
        <f>N181</f>
        <v>Barcode</v>
      </c>
      <c r="B181" s="17"/>
      <c r="C181" s="17"/>
      <c r="E181" s="58"/>
      <c r="G181" s="55"/>
      <c r="I181" s="63"/>
      <c r="J181" s="23"/>
      <c r="K181" s="62"/>
      <c r="M181" s="56"/>
      <c r="N181" s="7" t="s">
        <v>142</v>
      </c>
      <c r="R181" s="1"/>
      <c r="S181" s="1"/>
      <c r="T181" s="1"/>
    </row>
    <row r="182" spans="1:20" ht="14.45" customHeight="1" outlineLevel="4" x14ac:dyDescent="0.45">
      <c r="A182" s="5" t="str">
        <f>N182</f>
        <v>Meterstand</v>
      </c>
      <c r="B182" s="17"/>
      <c r="C182" s="17"/>
      <c r="E182" s="58"/>
      <c r="G182" s="55"/>
      <c r="I182" s="63"/>
      <c r="J182" s="23"/>
      <c r="K182" s="62"/>
      <c r="M182" s="56"/>
      <c r="N182" s="5" t="s">
        <v>292</v>
      </c>
      <c r="R182" s="1"/>
      <c r="S182" s="1"/>
      <c r="T182" s="1"/>
    </row>
    <row r="183" spans="1:20" ht="14.45" customHeight="1" outlineLevel="3" x14ac:dyDescent="0.45">
      <c r="A183" s="7" t="str">
        <f>L183</f>
        <v>Hoofdinfra [+]</v>
      </c>
      <c r="B183" s="17"/>
      <c r="C183" s="17"/>
      <c r="E183" s="58"/>
      <c r="G183" s="55"/>
      <c r="I183" s="63"/>
      <c r="J183" s="23"/>
      <c r="K183" s="62"/>
      <c r="L183" s="6" t="s">
        <v>133</v>
      </c>
      <c r="N183" s="10"/>
      <c r="R183" s="1"/>
      <c r="S183" s="1"/>
      <c r="T183" s="1"/>
    </row>
    <row r="184" spans="1:20" ht="14.45" customHeight="1" outlineLevel="4" x14ac:dyDescent="0.45">
      <c r="A184" s="5" t="str">
        <f>N184</f>
        <v>Materiaal</v>
      </c>
      <c r="B184" s="17"/>
      <c r="C184" s="17"/>
      <c r="E184" s="58"/>
      <c r="G184" s="55"/>
      <c r="I184" s="63"/>
      <c r="J184" s="23"/>
      <c r="K184" s="62"/>
      <c r="M184" s="56" t="s">
        <v>277</v>
      </c>
      <c r="N184" s="5" t="s">
        <v>36</v>
      </c>
      <c r="R184" s="1"/>
      <c r="S184" s="1"/>
      <c r="T184" s="1"/>
    </row>
    <row r="185" spans="1:20" ht="14.45" customHeight="1" outlineLevel="4" x14ac:dyDescent="0.45">
      <c r="A185" s="5" t="str">
        <f>N185</f>
        <v>Diameter</v>
      </c>
      <c r="B185" s="17"/>
      <c r="C185" s="17"/>
      <c r="E185" s="58"/>
      <c r="G185" s="55"/>
      <c r="I185" s="63"/>
      <c r="J185" s="23"/>
      <c r="K185" s="62"/>
      <c r="M185" s="56"/>
      <c r="N185" s="5" t="s">
        <v>38</v>
      </c>
      <c r="R185" s="1"/>
      <c r="S185" s="1"/>
      <c r="T185" s="1"/>
    </row>
    <row r="186" spans="1:20" ht="14.45" customHeight="1" outlineLevel="3" x14ac:dyDescent="0.45">
      <c r="A186" s="7" t="str">
        <f>L186</f>
        <v>Component [+]</v>
      </c>
      <c r="B186" s="17"/>
      <c r="C186" s="17"/>
      <c r="E186" s="58"/>
      <c r="G186" s="55"/>
      <c r="I186" s="63"/>
      <c r="J186" s="23"/>
      <c r="K186" s="62"/>
      <c r="L186" s="6" t="s">
        <v>291</v>
      </c>
      <c r="N186" s="10"/>
      <c r="R186" s="1"/>
      <c r="S186" s="1"/>
      <c r="T186" s="1"/>
    </row>
    <row r="187" spans="1:20" ht="14.45" customHeight="1" outlineLevel="4" x14ac:dyDescent="0.45">
      <c r="A187" s="5" t="str">
        <f>N187</f>
        <v>Materiaal</v>
      </c>
      <c r="B187" s="17"/>
      <c r="C187" s="17"/>
      <c r="E187" s="58"/>
      <c r="G187" s="55"/>
      <c r="I187" s="63"/>
      <c r="J187" s="23"/>
      <c r="K187" s="62"/>
      <c r="M187" s="56" t="s">
        <v>290</v>
      </c>
      <c r="N187" s="8" t="s">
        <v>36</v>
      </c>
      <c r="R187" s="1"/>
      <c r="S187" s="1"/>
      <c r="T187" s="1"/>
    </row>
    <row r="188" spans="1:20" ht="14.45" customHeight="1" outlineLevel="4" x14ac:dyDescent="0.45">
      <c r="A188" s="7" t="str">
        <f>N188</f>
        <v>PuntGeometrie [+]</v>
      </c>
      <c r="B188" s="17"/>
      <c r="C188" s="17"/>
      <c r="E188" s="58"/>
      <c r="G188" s="55"/>
      <c r="I188" s="63"/>
      <c r="J188" s="23"/>
      <c r="K188" s="62"/>
      <c r="M188" s="56"/>
      <c r="N188" s="6" t="s">
        <v>117</v>
      </c>
      <c r="R188" s="1"/>
      <c r="S188" s="1"/>
      <c r="T188" s="1"/>
    </row>
    <row r="189" spans="1:20" ht="14.45" customHeight="1" outlineLevel="5" x14ac:dyDescent="0.45">
      <c r="A189" s="5" t="str">
        <f>P189</f>
        <v>Hoek</v>
      </c>
      <c r="B189" s="17"/>
      <c r="C189" s="17"/>
      <c r="E189" s="58"/>
      <c r="G189" s="55"/>
      <c r="I189" s="63"/>
      <c r="J189" s="23"/>
      <c r="K189" s="62"/>
      <c r="M189" s="56"/>
      <c r="N189" s="10"/>
      <c r="O189" s="64" t="s">
        <v>263</v>
      </c>
      <c r="P189" s="5" t="s">
        <v>44</v>
      </c>
      <c r="R189" s="1"/>
      <c r="S189" s="1"/>
      <c r="T189" s="1"/>
    </row>
    <row r="190" spans="1:20" ht="14.45" customHeight="1" outlineLevel="5" x14ac:dyDescent="0.45">
      <c r="A190" s="5" t="str">
        <f>P190</f>
        <v>Punt</v>
      </c>
      <c r="B190" s="17"/>
      <c r="C190" s="17"/>
      <c r="E190" s="58"/>
      <c r="G190" s="55"/>
      <c r="I190" s="63"/>
      <c r="J190" s="23"/>
      <c r="K190" s="62"/>
      <c r="M190" s="56"/>
      <c r="N190" s="10"/>
      <c r="O190" s="64"/>
      <c r="P190" s="5" t="s">
        <v>45</v>
      </c>
      <c r="R190" s="1"/>
      <c r="S190" s="1"/>
      <c r="T190" s="1"/>
    </row>
    <row r="191" spans="1:20" ht="14.45" customHeight="1" outlineLevel="5" x14ac:dyDescent="0.45">
      <c r="A191" s="29" t="str">
        <f>P191</f>
        <v>Referentiemaatvoering</v>
      </c>
      <c r="B191" s="17"/>
      <c r="C191" s="17"/>
      <c r="E191" s="58"/>
      <c r="G191" s="55"/>
      <c r="I191" s="63"/>
      <c r="J191" s="23"/>
      <c r="K191" s="62"/>
      <c r="M191" s="56"/>
      <c r="N191" s="10"/>
      <c r="O191" s="64"/>
      <c r="P191" s="29" t="s">
        <v>41</v>
      </c>
      <c r="R191" s="1"/>
      <c r="S191" s="1"/>
      <c r="T191" s="1"/>
    </row>
    <row r="192" spans="1:20" ht="14.45" customHeight="1" outlineLevel="4" x14ac:dyDescent="0.45">
      <c r="A192" s="5" t="str">
        <f>N192</f>
        <v>Bewerking</v>
      </c>
      <c r="B192" s="17"/>
      <c r="C192" s="17"/>
      <c r="E192" s="58"/>
      <c r="G192" s="55"/>
      <c r="I192" s="63"/>
      <c r="J192" s="23"/>
      <c r="K192" s="62"/>
      <c r="M192" s="56"/>
      <c r="N192" s="8" t="s">
        <v>42</v>
      </c>
      <c r="R192" s="1"/>
      <c r="S192" s="1"/>
      <c r="T192" s="1"/>
    </row>
    <row r="193" spans="1:20" ht="14.45" customHeight="1" outlineLevel="3" x14ac:dyDescent="0.45">
      <c r="A193" s="7" t="str">
        <f>L193</f>
        <v>TypeGeveldoorvoer</v>
      </c>
      <c r="B193" s="17"/>
      <c r="C193" s="17"/>
      <c r="E193" s="58"/>
      <c r="G193" s="55"/>
      <c r="I193" s="63"/>
      <c r="J193" s="23"/>
      <c r="K193" s="62"/>
      <c r="L193" s="6" t="s">
        <v>289</v>
      </c>
      <c r="N193" s="10"/>
      <c r="R193" s="1"/>
      <c r="S193" s="1"/>
      <c r="T193" s="1"/>
    </row>
    <row r="194" spans="1:20" ht="14.45" customHeight="1" outlineLevel="3" x14ac:dyDescent="0.45">
      <c r="A194" s="7" t="str">
        <f>L194</f>
        <v>Installatienummer</v>
      </c>
      <c r="B194" s="17"/>
      <c r="C194" s="17"/>
      <c r="E194" s="58"/>
      <c r="G194" s="55"/>
      <c r="I194" s="63"/>
      <c r="J194" s="23"/>
      <c r="K194" s="62"/>
      <c r="L194" s="6" t="s">
        <v>288</v>
      </c>
      <c r="N194" s="10"/>
      <c r="R194" s="1"/>
      <c r="S194" s="1"/>
      <c r="T194" s="1"/>
    </row>
    <row r="195" spans="1:20" ht="14.45" customHeight="1" outlineLevel="3" x14ac:dyDescent="0.45">
      <c r="A195" s="7" t="str">
        <f>L195</f>
        <v>InstallatienummerPrimair</v>
      </c>
      <c r="B195" s="17"/>
      <c r="C195" s="17"/>
      <c r="E195" s="58"/>
      <c r="G195" s="55"/>
      <c r="I195" s="63"/>
      <c r="J195" s="23"/>
      <c r="K195" s="62"/>
      <c r="L195" s="6" t="s">
        <v>287</v>
      </c>
      <c r="N195" s="10"/>
      <c r="R195" s="1"/>
      <c r="S195" s="1"/>
      <c r="T195" s="1"/>
    </row>
    <row r="196" spans="1:20" ht="14.45" customHeight="1" outlineLevel="3" x14ac:dyDescent="0.45">
      <c r="A196" s="7" t="str">
        <f>L196</f>
        <v>Uitvoeringswijze</v>
      </c>
      <c r="B196" s="17"/>
      <c r="C196" s="17"/>
      <c r="E196" s="58"/>
      <c r="G196" s="55"/>
      <c r="I196" s="63"/>
      <c r="J196" s="23"/>
      <c r="K196" s="62"/>
      <c r="L196" s="6" t="s">
        <v>286</v>
      </c>
      <c r="N196" s="10"/>
      <c r="R196" s="1"/>
      <c r="S196" s="1"/>
      <c r="T196" s="1"/>
    </row>
    <row r="197" spans="1:20" ht="14.45" customHeight="1" outlineLevel="3" x14ac:dyDescent="0.45">
      <c r="A197" s="19"/>
      <c r="B197" s="17"/>
      <c r="C197" s="17"/>
      <c r="E197" s="58"/>
      <c r="G197" s="55"/>
      <c r="I197" s="63"/>
      <c r="J197" s="23"/>
      <c r="K197" s="22"/>
      <c r="N197" s="10"/>
      <c r="R197" s="1"/>
      <c r="S197" s="1"/>
      <c r="T197" s="1"/>
    </row>
    <row r="198" spans="1:20" ht="14.45" customHeight="1" outlineLevel="2" x14ac:dyDescent="0.45">
      <c r="A198" s="7" t="str">
        <f>J198</f>
        <v>AansluitingKoper [+]</v>
      </c>
      <c r="B198" s="17" t="s">
        <v>136</v>
      </c>
      <c r="C198" s="17" t="s">
        <v>272</v>
      </c>
      <c r="E198" s="58"/>
      <c r="G198" s="55"/>
      <c r="I198" s="63"/>
      <c r="J198" s="28" t="s">
        <v>285</v>
      </c>
      <c r="K198" s="22"/>
      <c r="R198" s="1"/>
      <c r="S198" s="1"/>
      <c r="T198" s="1"/>
    </row>
    <row r="199" spans="1:20" ht="14.45" customHeight="1" outlineLevel="3" x14ac:dyDescent="0.45">
      <c r="A199" s="7" t="str">
        <f>L199</f>
        <v>Hoofdinfra [+]</v>
      </c>
      <c r="B199" s="17"/>
      <c r="C199" s="17"/>
      <c r="E199" s="58"/>
      <c r="G199" s="55"/>
      <c r="I199" s="63"/>
      <c r="J199" s="23"/>
      <c r="K199" s="62" t="s">
        <v>284</v>
      </c>
      <c r="L199" s="6" t="s">
        <v>133</v>
      </c>
      <c r="R199" s="1"/>
      <c r="S199" s="1"/>
      <c r="T199" s="1"/>
    </row>
    <row r="200" spans="1:20" ht="14.45" customHeight="1" outlineLevel="4" x14ac:dyDescent="0.45">
      <c r="A200" s="5" t="str">
        <f>N200</f>
        <v>AangeslotenAders</v>
      </c>
      <c r="B200" s="17"/>
      <c r="C200" s="17"/>
      <c r="E200" s="58"/>
      <c r="G200" s="55"/>
      <c r="I200" s="63"/>
      <c r="J200" s="23"/>
      <c r="K200" s="62"/>
      <c r="M200" s="27" t="s">
        <v>277</v>
      </c>
      <c r="N200" s="5" t="s">
        <v>283</v>
      </c>
      <c r="R200" s="1"/>
      <c r="S200" s="1"/>
      <c r="T200" s="1"/>
    </row>
    <row r="201" spans="1:20" ht="14.45" customHeight="1" outlineLevel="3" x14ac:dyDescent="0.45">
      <c r="A201" s="5" t="str">
        <f>L201</f>
        <v>Aansluitkabel [+]</v>
      </c>
      <c r="B201" s="17"/>
      <c r="C201" s="17"/>
      <c r="E201" s="58"/>
      <c r="G201" s="55"/>
      <c r="I201" s="63"/>
      <c r="J201" s="23"/>
      <c r="K201" s="62"/>
      <c r="L201" s="8" t="s">
        <v>131</v>
      </c>
      <c r="R201" s="1"/>
      <c r="S201" s="1"/>
      <c r="T201" s="1"/>
    </row>
    <row r="202" spans="1:20" ht="14.45" customHeight="1" outlineLevel="4" x14ac:dyDescent="0.45">
      <c r="A202" s="5" t="str">
        <f>N202</f>
        <v>TypeAansluitkabel</v>
      </c>
      <c r="B202" s="17"/>
      <c r="C202" s="17"/>
      <c r="E202" s="58"/>
      <c r="G202" s="55"/>
      <c r="I202" s="63"/>
      <c r="J202" s="23"/>
      <c r="K202" s="62"/>
      <c r="L202" s="10"/>
      <c r="M202" s="55" t="s">
        <v>269</v>
      </c>
      <c r="N202" s="8" t="s">
        <v>275</v>
      </c>
      <c r="R202" s="1"/>
      <c r="S202" s="1"/>
      <c r="T202" s="1"/>
    </row>
    <row r="203" spans="1:20" ht="14.45" customHeight="1" outlineLevel="4" x14ac:dyDescent="0.45">
      <c r="A203" s="7" t="str">
        <f>N203</f>
        <v>AangeslotenAders</v>
      </c>
      <c r="B203" s="17"/>
      <c r="C203" s="17"/>
      <c r="E203" s="58"/>
      <c r="G203" s="55"/>
      <c r="I203" s="63"/>
      <c r="J203" s="23"/>
      <c r="K203" s="62"/>
      <c r="L203" s="10"/>
      <c r="M203" s="55"/>
      <c r="N203" s="6" t="s">
        <v>283</v>
      </c>
      <c r="R203" s="1"/>
      <c r="S203" s="1"/>
      <c r="T203" s="1"/>
    </row>
    <row r="204" spans="1:20" ht="14.45" customHeight="1" outlineLevel="4" x14ac:dyDescent="0.45">
      <c r="A204" s="5" t="str">
        <f>N204</f>
        <v>LengteAansluitkabel</v>
      </c>
      <c r="B204" s="17"/>
      <c r="C204" s="17"/>
      <c r="E204" s="58"/>
      <c r="G204" s="55"/>
      <c r="I204" s="63"/>
      <c r="J204" s="23"/>
      <c r="K204" s="62"/>
      <c r="L204" s="10"/>
      <c r="M204" s="55"/>
      <c r="N204" s="8" t="s">
        <v>282</v>
      </c>
      <c r="R204" s="1"/>
      <c r="S204" s="1"/>
      <c r="T204" s="1"/>
    </row>
    <row r="205" spans="1:20" ht="14.45" customHeight="1" outlineLevel="4" x14ac:dyDescent="0.45">
      <c r="A205" s="7" t="str">
        <f>N205</f>
        <v>LocatieAansluitpunt</v>
      </c>
      <c r="B205" s="17"/>
      <c r="C205" s="17"/>
      <c r="E205" s="58"/>
      <c r="G205" s="55"/>
      <c r="I205" s="63"/>
      <c r="J205" s="23"/>
      <c r="K205" s="62"/>
      <c r="L205" s="10"/>
      <c r="M205" s="55"/>
      <c r="N205" s="6" t="s">
        <v>281</v>
      </c>
      <c r="R205" s="1"/>
      <c r="S205" s="1"/>
      <c r="T205" s="1"/>
    </row>
    <row r="206" spans="1:20" ht="14.45" customHeight="1" outlineLevel="4" x14ac:dyDescent="0.45">
      <c r="A206" s="7" t="str">
        <f>N206</f>
        <v>LijnGeometrie</v>
      </c>
      <c r="B206" s="17"/>
      <c r="C206" s="17"/>
      <c r="E206" s="58"/>
      <c r="G206" s="55"/>
      <c r="I206" s="63"/>
      <c r="J206" s="23"/>
      <c r="K206" s="62"/>
      <c r="L206" s="10"/>
      <c r="M206" s="55"/>
      <c r="N206" s="6" t="s">
        <v>266</v>
      </c>
      <c r="R206" s="1"/>
      <c r="S206" s="1"/>
      <c r="T206" s="1"/>
    </row>
    <row r="207" spans="1:20" ht="14.45" customHeight="1" outlineLevel="5" x14ac:dyDescent="0.45">
      <c r="A207" s="5" t="str">
        <f>P207</f>
        <v>Lijnpunten</v>
      </c>
      <c r="B207" s="17"/>
      <c r="C207" s="17"/>
      <c r="E207" s="58"/>
      <c r="G207" s="55"/>
      <c r="I207" s="63"/>
      <c r="J207" s="23"/>
      <c r="K207" s="62"/>
      <c r="L207" s="10"/>
      <c r="M207" s="55"/>
      <c r="O207" s="56" t="s">
        <v>266</v>
      </c>
      <c r="P207" s="5" t="s">
        <v>40</v>
      </c>
      <c r="R207" s="1"/>
      <c r="S207" s="1"/>
      <c r="T207" s="1"/>
    </row>
    <row r="208" spans="1:20" ht="14.45" customHeight="1" outlineLevel="5" x14ac:dyDescent="0.45">
      <c r="A208" s="7" t="str">
        <f>P208</f>
        <v>Referentiemaatvoering</v>
      </c>
      <c r="B208" s="17"/>
      <c r="C208" s="17"/>
      <c r="E208" s="58"/>
      <c r="G208" s="55"/>
      <c r="I208" s="63"/>
      <c r="J208" s="23"/>
      <c r="K208" s="62"/>
      <c r="L208" s="10"/>
      <c r="M208" s="55"/>
      <c r="O208" s="56"/>
      <c r="P208" s="7" t="s">
        <v>41</v>
      </c>
      <c r="R208" s="1"/>
      <c r="S208" s="1"/>
      <c r="T208" s="1"/>
    </row>
    <row r="209" spans="1:20" ht="14.45" customHeight="1" outlineLevel="4" x14ac:dyDescent="0.45">
      <c r="A209" s="7" t="str">
        <f>N209</f>
        <v>Bewerking</v>
      </c>
      <c r="B209" s="17"/>
      <c r="C209" s="17"/>
      <c r="E209" s="58"/>
      <c r="G209" s="55"/>
      <c r="I209" s="63"/>
      <c r="J209" s="23"/>
      <c r="K209" s="62"/>
      <c r="L209" s="10"/>
      <c r="M209" s="55"/>
      <c r="N209" s="6" t="s">
        <v>42</v>
      </c>
      <c r="R209" s="1"/>
      <c r="S209" s="1"/>
      <c r="T209" s="1"/>
    </row>
    <row r="210" spans="1:20" ht="14.45" customHeight="1" outlineLevel="3" x14ac:dyDescent="0.45">
      <c r="A210" s="5" t="str">
        <f>L210</f>
        <v>Mof [+]</v>
      </c>
      <c r="B210" s="17"/>
      <c r="C210" s="17"/>
      <c r="E210" s="58"/>
      <c r="G210" s="55"/>
      <c r="I210" s="63"/>
      <c r="J210" s="23"/>
      <c r="K210" s="62"/>
      <c r="L210" s="8" t="s">
        <v>280</v>
      </c>
      <c r="R210" s="1"/>
      <c r="S210" s="1"/>
      <c r="T210" s="1"/>
    </row>
    <row r="211" spans="1:20" ht="14.45" customHeight="1" outlineLevel="4" x14ac:dyDescent="0.45">
      <c r="A211" s="5" t="str">
        <f>N211</f>
        <v>TypeMof</v>
      </c>
      <c r="B211" s="17"/>
      <c r="C211" s="17"/>
      <c r="E211" s="58"/>
      <c r="G211" s="55"/>
      <c r="I211" s="63"/>
      <c r="J211" s="23"/>
      <c r="K211" s="62"/>
      <c r="L211" s="10"/>
      <c r="M211" s="55" t="s">
        <v>279</v>
      </c>
      <c r="N211" s="8" t="s">
        <v>278</v>
      </c>
      <c r="R211" s="1"/>
      <c r="S211" s="1"/>
      <c r="T211" s="1"/>
    </row>
    <row r="212" spans="1:20" ht="14.45" customHeight="1" outlineLevel="4" x14ac:dyDescent="0.45">
      <c r="A212" s="7" t="str">
        <f>N212</f>
        <v>PuntGeometrie</v>
      </c>
      <c r="B212" s="17"/>
      <c r="C212" s="17"/>
      <c r="E212" s="58"/>
      <c r="G212" s="55"/>
      <c r="I212" s="63"/>
      <c r="J212" s="23"/>
      <c r="K212" s="62"/>
      <c r="L212" s="10"/>
      <c r="M212" s="55"/>
      <c r="N212" s="6" t="s">
        <v>263</v>
      </c>
      <c r="R212" s="1"/>
      <c r="S212" s="1"/>
      <c r="T212" s="1"/>
    </row>
    <row r="213" spans="1:20" ht="14.45" customHeight="1" outlineLevel="5" x14ac:dyDescent="0.45">
      <c r="A213" s="5" t="str">
        <f>P213</f>
        <v>Hoek</v>
      </c>
      <c r="B213" s="17"/>
      <c r="C213" s="17"/>
      <c r="E213" s="58"/>
      <c r="G213" s="55"/>
      <c r="I213" s="63"/>
      <c r="J213" s="23"/>
      <c r="K213" s="62"/>
      <c r="L213" s="10"/>
      <c r="M213" s="55"/>
      <c r="O213" s="56" t="s">
        <v>263</v>
      </c>
      <c r="P213" s="5" t="s">
        <v>44</v>
      </c>
      <c r="R213" s="1"/>
      <c r="S213" s="1"/>
      <c r="T213" s="1"/>
    </row>
    <row r="214" spans="1:20" ht="14.45" customHeight="1" outlineLevel="5" x14ac:dyDescent="0.45">
      <c r="A214" s="5" t="str">
        <f>P214</f>
        <v>Punt</v>
      </c>
      <c r="B214" s="17"/>
      <c r="C214" s="17"/>
      <c r="E214" s="58"/>
      <c r="G214" s="55"/>
      <c r="I214" s="63"/>
      <c r="J214" s="23"/>
      <c r="K214" s="62"/>
      <c r="L214" s="10"/>
      <c r="M214" s="55"/>
      <c r="O214" s="56"/>
      <c r="P214" s="5" t="s">
        <v>45</v>
      </c>
      <c r="R214" s="1"/>
      <c r="S214" s="1"/>
      <c r="T214" s="1"/>
    </row>
    <row r="215" spans="1:20" ht="14.45" customHeight="1" outlineLevel="5" x14ac:dyDescent="0.45">
      <c r="A215" s="7" t="str">
        <f>P215</f>
        <v>Referentiemaatvoering</v>
      </c>
      <c r="B215" s="17"/>
      <c r="C215" s="17"/>
      <c r="E215" s="58"/>
      <c r="G215" s="55"/>
      <c r="I215" s="63"/>
      <c r="J215" s="23"/>
      <c r="K215" s="62"/>
      <c r="L215" s="10"/>
      <c r="M215" s="55"/>
      <c r="O215" s="56"/>
      <c r="P215" s="7" t="s">
        <v>41</v>
      </c>
      <c r="R215" s="1"/>
      <c r="S215" s="1"/>
      <c r="T215" s="1"/>
    </row>
    <row r="216" spans="1:20" ht="14.45" customHeight="1" outlineLevel="4" x14ac:dyDescent="0.45">
      <c r="A216" s="7" t="str">
        <f>N216</f>
        <v>Bewerking</v>
      </c>
      <c r="B216" s="17"/>
      <c r="C216" s="17"/>
      <c r="E216" s="58"/>
      <c r="G216" s="55"/>
      <c r="I216" s="63"/>
      <c r="J216" s="23"/>
      <c r="K216" s="62"/>
      <c r="L216" s="10"/>
      <c r="M216" s="55"/>
      <c r="N216" s="6" t="s">
        <v>42</v>
      </c>
      <c r="R216" s="1"/>
      <c r="S216" s="1"/>
      <c r="T216" s="1"/>
    </row>
    <row r="217" spans="1:20" ht="14.45" customHeight="1" outlineLevel="3" x14ac:dyDescent="0.45">
      <c r="A217" s="19"/>
      <c r="B217" s="17"/>
      <c r="C217" s="17"/>
      <c r="E217" s="58"/>
      <c r="G217" s="55"/>
      <c r="I217" s="63"/>
      <c r="J217" s="23"/>
      <c r="K217" s="22"/>
      <c r="R217" s="1"/>
      <c r="S217" s="1"/>
      <c r="T217" s="1"/>
    </row>
    <row r="218" spans="1:20" ht="14.45" customHeight="1" outlineLevel="2" x14ac:dyDescent="0.45">
      <c r="A218" s="7" t="str">
        <f>J218</f>
        <v>AansluitingCAI [+]</v>
      </c>
      <c r="B218" s="17" t="s">
        <v>136</v>
      </c>
      <c r="C218" s="17" t="s">
        <v>272</v>
      </c>
      <c r="E218" s="58"/>
      <c r="G218" s="55"/>
      <c r="I218" s="63"/>
      <c r="J218" s="26" t="s">
        <v>197</v>
      </c>
      <c r="K218" s="22"/>
      <c r="R218" s="1"/>
      <c r="S218" s="1"/>
      <c r="T218" s="1"/>
    </row>
    <row r="219" spans="1:20" ht="14.45" customHeight="1" outlineLevel="3" x14ac:dyDescent="0.45">
      <c r="A219" s="5" t="str">
        <f>L219</f>
        <v>Hoofdinfra [+]</v>
      </c>
      <c r="B219" s="17"/>
      <c r="C219" s="17"/>
      <c r="E219" s="58"/>
      <c r="G219" s="55"/>
      <c r="I219" s="63"/>
      <c r="J219" s="23"/>
      <c r="K219" s="62" t="s">
        <v>195</v>
      </c>
      <c r="L219" s="8" t="s">
        <v>133</v>
      </c>
      <c r="R219" s="1"/>
      <c r="S219" s="1"/>
      <c r="T219" s="1"/>
    </row>
    <row r="220" spans="1:20" ht="14.45" customHeight="1" outlineLevel="4" x14ac:dyDescent="0.45">
      <c r="A220" s="5" t="str">
        <f>N220</f>
        <v>TAPnummer</v>
      </c>
      <c r="B220" s="17"/>
      <c r="C220" s="17"/>
      <c r="E220" s="58"/>
      <c r="G220" s="55"/>
      <c r="I220" s="63"/>
      <c r="J220" s="23"/>
      <c r="K220" s="62"/>
      <c r="M220" s="21" t="s">
        <v>277</v>
      </c>
      <c r="N220" s="5" t="s">
        <v>276</v>
      </c>
      <c r="R220" s="1"/>
      <c r="S220" s="1"/>
      <c r="T220" s="1"/>
    </row>
    <row r="221" spans="1:20" ht="14.45" customHeight="1" outlineLevel="3" x14ac:dyDescent="0.45">
      <c r="A221" s="5" t="str">
        <f>L221</f>
        <v>Aansluitkabel [+]</v>
      </c>
      <c r="B221" s="17"/>
      <c r="C221" s="17"/>
      <c r="E221" s="58"/>
      <c r="G221" s="55"/>
      <c r="I221" s="63"/>
      <c r="J221" s="23"/>
      <c r="K221" s="62"/>
      <c r="L221" s="8" t="s">
        <v>131</v>
      </c>
      <c r="R221" s="1"/>
      <c r="S221" s="1"/>
      <c r="T221" s="1"/>
    </row>
    <row r="222" spans="1:20" ht="14.45" customHeight="1" outlineLevel="4" x14ac:dyDescent="0.45">
      <c r="A222" s="5" t="str">
        <f>N222</f>
        <v>TypeAansluitkabel</v>
      </c>
      <c r="B222" s="17"/>
      <c r="C222" s="17"/>
      <c r="E222" s="58"/>
      <c r="G222" s="55"/>
      <c r="I222" s="63"/>
      <c r="J222" s="23"/>
      <c r="K222" s="62"/>
      <c r="M222" s="55" t="s">
        <v>269</v>
      </c>
      <c r="N222" s="8" t="s">
        <v>275</v>
      </c>
      <c r="R222" s="1"/>
      <c r="S222" s="1"/>
      <c r="T222" s="1"/>
    </row>
    <row r="223" spans="1:20" ht="14.45" customHeight="1" outlineLevel="4" x14ac:dyDescent="0.45">
      <c r="A223" s="5" t="str">
        <f>N223</f>
        <v>GepulsteLengte</v>
      </c>
      <c r="B223" s="17"/>
      <c r="C223" s="17"/>
      <c r="E223" s="58"/>
      <c r="G223" s="55"/>
      <c r="I223" s="63"/>
      <c r="J223" s="23"/>
      <c r="K223" s="62"/>
      <c r="M223" s="55"/>
      <c r="N223" s="8" t="s">
        <v>274</v>
      </c>
      <c r="R223" s="1"/>
      <c r="S223" s="1"/>
      <c r="T223" s="1"/>
    </row>
    <row r="224" spans="1:20" ht="14.45" customHeight="1" outlineLevel="4" x14ac:dyDescent="0.45">
      <c r="A224" s="5" t="str">
        <f>N224</f>
        <v>IsDoorgetrokkenNaarHuiskamer</v>
      </c>
      <c r="B224" s="17"/>
      <c r="C224" s="17"/>
      <c r="E224" s="58"/>
      <c r="G224" s="55"/>
      <c r="I224" s="63"/>
      <c r="J224" s="23"/>
      <c r="K224" s="62"/>
      <c r="M224" s="55"/>
      <c r="N224" s="8" t="s">
        <v>273</v>
      </c>
      <c r="R224" s="1"/>
      <c r="S224" s="1"/>
      <c r="T224" s="1"/>
    </row>
    <row r="225" spans="1:20" ht="14.45" customHeight="1" outlineLevel="4" x14ac:dyDescent="0.45">
      <c r="A225" s="7" t="str">
        <f>N225</f>
        <v>LijnGeometrie [+]</v>
      </c>
      <c r="B225" s="17"/>
      <c r="C225" s="17"/>
      <c r="E225" s="58"/>
      <c r="G225" s="55"/>
      <c r="I225" s="63"/>
      <c r="J225" s="23"/>
      <c r="K225" s="62"/>
      <c r="M225" s="55"/>
      <c r="N225" s="6" t="s">
        <v>124</v>
      </c>
      <c r="R225" s="1"/>
      <c r="S225" s="1"/>
      <c r="T225" s="1"/>
    </row>
    <row r="226" spans="1:20" ht="14.45" customHeight="1" outlineLevel="5" x14ac:dyDescent="0.45">
      <c r="A226" s="5" t="str">
        <f>P226</f>
        <v>Lijnpunten</v>
      </c>
      <c r="B226" s="17"/>
      <c r="C226" s="17"/>
      <c r="E226" s="58"/>
      <c r="G226" s="55"/>
      <c r="I226" s="63"/>
      <c r="J226" s="23"/>
      <c r="K226" s="62"/>
      <c r="M226" s="55"/>
      <c r="O226" s="56" t="s">
        <v>266</v>
      </c>
      <c r="P226" s="5" t="s">
        <v>40</v>
      </c>
      <c r="R226" s="1"/>
      <c r="S226" s="1"/>
      <c r="T226" s="1"/>
    </row>
    <row r="227" spans="1:20" ht="14.45" customHeight="1" outlineLevel="5" x14ac:dyDescent="0.45">
      <c r="A227" s="7" t="str">
        <f>P227</f>
        <v>Referentiemaatvoering</v>
      </c>
      <c r="B227" s="17"/>
      <c r="C227" s="17"/>
      <c r="E227" s="58"/>
      <c r="G227" s="55"/>
      <c r="I227" s="63"/>
      <c r="J227" s="23"/>
      <c r="K227" s="62"/>
      <c r="M227" s="55"/>
      <c r="O227" s="56"/>
      <c r="P227" s="7" t="s">
        <v>41</v>
      </c>
      <c r="R227" s="1"/>
      <c r="S227" s="1"/>
      <c r="T227" s="1"/>
    </row>
    <row r="228" spans="1:20" ht="14.45" customHeight="1" outlineLevel="4" x14ac:dyDescent="0.45">
      <c r="A228" s="7" t="str">
        <f>N228</f>
        <v>Bewerking</v>
      </c>
      <c r="B228" s="17"/>
      <c r="C228" s="17"/>
      <c r="E228" s="58"/>
      <c r="G228" s="55"/>
      <c r="I228" s="63"/>
      <c r="J228" s="23"/>
      <c r="K228" s="62"/>
      <c r="M228" s="55"/>
      <c r="N228" s="6" t="s">
        <v>42</v>
      </c>
      <c r="R228" s="1"/>
      <c r="S228" s="1"/>
      <c r="T228" s="1"/>
    </row>
    <row r="229" spans="1:20" ht="14.45" customHeight="1" outlineLevel="3" x14ac:dyDescent="0.45">
      <c r="A229" s="7" t="str">
        <f>L229</f>
        <v>Koppeling [+]</v>
      </c>
      <c r="B229" s="17"/>
      <c r="C229" s="17"/>
      <c r="E229" s="58"/>
      <c r="G229" s="55"/>
      <c r="I229" s="63"/>
      <c r="J229" s="23"/>
      <c r="K229" s="62"/>
      <c r="L229" s="6" t="s">
        <v>127</v>
      </c>
      <c r="R229" s="1"/>
      <c r="S229" s="1"/>
      <c r="T229" s="1"/>
    </row>
    <row r="230" spans="1:20" ht="14.45" customHeight="1" outlineLevel="4" x14ac:dyDescent="0.45">
      <c r="A230" s="5" t="str">
        <f>N230</f>
        <v>TypeKoppeling</v>
      </c>
      <c r="B230" s="17"/>
      <c r="C230" s="17"/>
      <c r="E230" s="58"/>
      <c r="G230" s="55"/>
      <c r="I230" s="63"/>
      <c r="J230" s="23"/>
      <c r="K230" s="62"/>
      <c r="M230" s="56" t="s">
        <v>265</v>
      </c>
      <c r="N230" s="8" t="s">
        <v>264</v>
      </c>
      <c r="R230" s="1"/>
      <c r="S230" s="1"/>
      <c r="T230" s="1"/>
    </row>
    <row r="231" spans="1:20" ht="14.45" customHeight="1" outlineLevel="4" x14ac:dyDescent="0.45">
      <c r="A231" s="7" t="str">
        <f>N231</f>
        <v>PuntGeometrie [+]</v>
      </c>
      <c r="B231" s="17"/>
      <c r="C231" s="17"/>
      <c r="E231" s="58"/>
      <c r="G231" s="55"/>
      <c r="I231" s="63"/>
      <c r="J231" s="23"/>
      <c r="K231" s="62"/>
      <c r="M231" s="56"/>
      <c r="N231" s="6" t="s">
        <v>117</v>
      </c>
      <c r="R231" s="1"/>
      <c r="S231" s="1"/>
      <c r="T231" s="1"/>
    </row>
    <row r="232" spans="1:20" ht="14.45" customHeight="1" outlineLevel="5" x14ac:dyDescent="0.45">
      <c r="A232" s="5" t="str">
        <f>P232</f>
        <v>Hoek</v>
      </c>
      <c r="B232" s="17"/>
      <c r="C232" s="17"/>
      <c r="E232" s="58"/>
      <c r="G232" s="55"/>
      <c r="I232" s="63"/>
      <c r="J232" s="23"/>
      <c r="K232" s="62"/>
      <c r="M232" s="56"/>
      <c r="O232" s="56" t="s">
        <v>263</v>
      </c>
      <c r="P232" s="5" t="s">
        <v>44</v>
      </c>
      <c r="R232" s="1"/>
      <c r="S232" s="1"/>
      <c r="T232" s="1"/>
    </row>
    <row r="233" spans="1:20" ht="14.45" customHeight="1" outlineLevel="5" x14ac:dyDescent="0.45">
      <c r="A233" s="5" t="str">
        <f>P233</f>
        <v>Punt</v>
      </c>
      <c r="B233" s="17"/>
      <c r="C233" s="17"/>
      <c r="E233" s="58"/>
      <c r="G233" s="55"/>
      <c r="I233" s="63"/>
      <c r="J233" s="23"/>
      <c r="K233" s="62"/>
      <c r="M233" s="56"/>
      <c r="O233" s="56"/>
      <c r="P233" s="5" t="s">
        <v>45</v>
      </c>
      <c r="R233" s="1"/>
      <c r="S233" s="1"/>
      <c r="T233" s="1"/>
    </row>
    <row r="234" spans="1:20" ht="14.45" customHeight="1" outlineLevel="5" x14ac:dyDescent="0.45">
      <c r="A234" s="7" t="str">
        <f>P234</f>
        <v>Referentiemaatvoering</v>
      </c>
      <c r="B234" s="17"/>
      <c r="C234" s="17"/>
      <c r="E234" s="58"/>
      <c r="G234" s="55"/>
      <c r="I234" s="63"/>
      <c r="J234" s="23"/>
      <c r="K234" s="62"/>
      <c r="M234" s="56"/>
      <c r="O234" s="56"/>
      <c r="P234" s="7" t="s">
        <v>41</v>
      </c>
      <c r="R234" s="1"/>
      <c r="S234" s="1"/>
      <c r="T234" s="1"/>
    </row>
    <row r="235" spans="1:20" ht="14.45" customHeight="1" outlineLevel="4" x14ac:dyDescent="0.45">
      <c r="A235" s="7" t="str">
        <f>N235</f>
        <v>Bewerking</v>
      </c>
      <c r="B235" s="17"/>
      <c r="C235" s="17"/>
      <c r="E235" s="58"/>
      <c r="G235" s="55"/>
      <c r="I235" s="63"/>
      <c r="J235" s="23"/>
      <c r="K235" s="62"/>
      <c r="M235" s="56"/>
      <c r="N235" s="6" t="s">
        <v>42</v>
      </c>
      <c r="R235" s="1"/>
      <c r="S235" s="1"/>
      <c r="T235" s="1"/>
    </row>
    <row r="236" spans="1:20" ht="14.45" customHeight="1" outlineLevel="3" x14ac:dyDescent="0.45">
      <c r="A236" s="19"/>
      <c r="B236" s="17"/>
      <c r="C236" s="17"/>
      <c r="E236" s="58"/>
      <c r="G236" s="55"/>
      <c r="I236" s="63"/>
      <c r="J236" s="23"/>
      <c r="K236" s="22"/>
      <c r="N236" s="10"/>
      <c r="R236" s="1"/>
      <c r="S236" s="1"/>
      <c r="T236" s="1"/>
    </row>
    <row r="237" spans="1:20" ht="14.45" customHeight="1" outlineLevel="2" x14ac:dyDescent="0.45">
      <c r="A237" s="7" t="str">
        <f>J237</f>
        <v>AansluitingGlas [+]</v>
      </c>
      <c r="B237" s="17" t="s">
        <v>136</v>
      </c>
      <c r="C237" s="17" t="s">
        <v>272</v>
      </c>
      <c r="E237" s="58"/>
      <c r="G237" s="55"/>
      <c r="I237" s="63"/>
      <c r="J237" s="26" t="s">
        <v>271</v>
      </c>
      <c r="K237" s="22"/>
      <c r="R237" s="1"/>
      <c r="S237" s="1"/>
      <c r="T237" s="1"/>
    </row>
    <row r="238" spans="1:20" ht="14.45" customHeight="1" outlineLevel="5" x14ac:dyDescent="0.45">
      <c r="A238" s="5" t="str">
        <f>L238</f>
        <v>Aansluitkabel [+]</v>
      </c>
      <c r="B238" s="17"/>
      <c r="C238" s="17"/>
      <c r="E238" s="58"/>
      <c r="G238" s="55"/>
      <c r="I238" s="63"/>
      <c r="J238" s="23"/>
      <c r="K238" s="62" t="s">
        <v>270</v>
      </c>
      <c r="L238" s="8" t="s">
        <v>131</v>
      </c>
      <c r="R238" s="1"/>
      <c r="S238" s="1"/>
      <c r="T238" s="1"/>
    </row>
    <row r="239" spans="1:20" ht="14.45" customHeight="1" outlineLevel="6" x14ac:dyDescent="0.45">
      <c r="A239" s="5" t="str">
        <f>N239</f>
        <v>GeplaatsteLengte</v>
      </c>
      <c r="B239" s="17"/>
      <c r="C239" s="17"/>
      <c r="E239" s="58"/>
      <c r="G239" s="55"/>
      <c r="I239" s="63"/>
      <c r="J239" s="23"/>
      <c r="K239" s="62"/>
      <c r="M239" s="55" t="s">
        <v>269</v>
      </c>
      <c r="N239" s="8" t="s">
        <v>268</v>
      </c>
      <c r="R239" s="1"/>
      <c r="S239" s="1"/>
      <c r="T239" s="1"/>
    </row>
    <row r="240" spans="1:20" ht="14.45" customHeight="1" outlineLevel="6" x14ac:dyDescent="0.45">
      <c r="A240" s="5" t="str">
        <f>N240</f>
        <v>Opleveringswijze</v>
      </c>
      <c r="B240" s="17"/>
      <c r="C240" s="17"/>
      <c r="E240" s="58"/>
      <c r="G240" s="55"/>
      <c r="I240" s="63"/>
      <c r="J240" s="23"/>
      <c r="K240" s="62"/>
      <c r="M240" s="55"/>
      <c r="N240" s="8" t="s">
        <v>267</v>
      </c>
      <c r="R240" s="1"/>
      <c r="S240" s="1"/>
      <c r="T240" s="1"/>
    </row>
    <row r="241" spans="1:20" ht="14.45" customHeight="1" outlineLevel="6" x14ac:dyDescent="0.45">
      <c r="A241" s="7" t="str">
        <f>N241</f>
        <v>LijnGeometrie [+]</v>
      </c>
      <c r="B241" s="17"/>
      <c r="C241" s="17"/>
      <c r="E241" s="58"/>
      <c r="G241" s="55"/>
      <c r="I241" s="63"/>
      <c r="J241" s="23"/>
      <c r="K241" s="62"/>
      <c r="M241" s="55"/>
      <c r="N241" s="6" t="s">
        <v>124</v>
      </c>
      <c r="R241" s="1"/>
      <c r="S241" s="1"/>
      <c r="T241" s="1"/>
    </row>
    <row r="242" spans="1:20" ht="14.45" customHeight="1" outlineLevel="7" x14ac:dyDescent="0.45">
      <c r="A242" s="5" t="str">
        <f>P242</f>
        <v>Lijnpunten</v>
      </c>
      <c r="B242" s="17"/>
      <c r="C242" s="17"/>
      <c r="E242" s="58"/>
      <c r="G242" s="55"/>
      <c r="I242" s="63"/>
      <c r="J242" s="23"/>
      <c r="K242" s="62"/>
      <c r="M242" s="55"/>
      <c r="O242" s="56" t="s">
        <v>266</v>
      </c>
      <c r="P242" s="5" t="s">
        <v>40</v>
      </c>
      <c r="R242" s="1"/>
      <c r="S242" s="1"/>
      <c r="T242" s="1"/>
    </row>
    <row r="243" spans="1:20" ht="14.45" customHeight="1" outlineLevel="7" x14ac:dyDescent="0.45">
      <c r="A243" s="7" t="str">
        <f>P243</f>
        <v>Referentiemaatvoering</v>
      </c>
      <c r="B243" s="17"/>
      <c r="C243" s="17"/>
      <c r="E243" s="58"/>
      <c r="G243" s="55"/>
      <c r="I243" s="63"/>
      <c r="J243" s="23"/>
      <c r="K243" s="62"/>
      <c r="M243" s="55"/>
      <c r="O243" s="56"/>
      <c r="P243" s="7" t="s">
        <v>41</v>
      </c>
      <c r="R243" s="1"/>
      <c r="S243" s="1"/>
      <c r="T243" s="1"/>
    </row>
    <row r="244" spans="1:20" ht="14.45" customHeight="1" outlineLevel="6" x14ac:dyDescent="0.45">
      <c r="A244" s="7" t="str">
        <f>N244</f>
        <v>Bewerking</v>
      </c>
      <c r="B244" s="17"/>
      <c r="C244" s="17"/>
      <c r="E244" s="58"/>
      <c r="G244" s="55"/>
      <c r="I244" s="63"/>
      <c r="J244" s="23"/>
      <c r="K244" s="62"/>
      <c r="M244" s="55"/>
      <c r="N244" s="6" t="s">
        <v>42</v>
      </c>
      <c r="R244" s="1"/>
      <c r="S244" s="1"/>
      <c r="T244" s="1"/>
    </row>
    <row r="245" spans="1:20" ht="14.45" customHeight="1" outlineLevel="5" x14ac:dyDescent="0.45">
      <c r="A245" s="7" t="str">
        <f>L245</f>
        <v>Koppeling [+]</v>
      </c>
      <c r="B245" s="17"/>
      <c r="C245" s="17"/>
      <c r="E245" s="58"/>
      <c r="G245" s="55"/>
      <c r="I245" s="63"/>
      <c r="J245" s="23"/>
      <c r="K245" s="62"/>
      <c r="L245" s="6" t="s">
        <v>127</v>
      </c>
      <c r="R245" s="1"/>
      <c r="S245" s="1"/>
      <c r="T245" s="1"/>
    </row>
    <row r="246" spans="1:20" ht="14.45" customHeight="1" outlineLevel="6" x14ac:dyDescent="0.45">
      <c r="A246" s="5" t="str">
        <f>N246</f>
        <v>TypeKoppeling</v>
      </c>
      <c r="B246" s="17"/>
      <c r="C246" s="17"/>
      <c r="E246" s="58"/>
      <c r="G246" s="55"/>
      <c r="I246" s="63"/>
      <c r="J246" s="23"/>
      <c r="K246" s="62"/>
      <c r="M246" s="56" t="s">
        <v>265</v>
      </c>
      <c r="N246" s="8" t="s">
        <v>264</v>
      </c>
      <c r="R246" s="1"/>
      <c r="S246" s="1"/>
      <c r="T246" s="1"/>
    </row>
    <row r="247" spans="1:20" ht="14.45" customHeight="1" outlineLevel="6" x14ac:dyDescent="0.45">
      <c r="A247" s="7" t="str">
        <f>N247</f>
        <v>Diameter</v>
      </c>
      <c r="B247" s="17"/>
      <c r="C247" s="17"/>
      <c r="E247" s="58"/>
      <c r="G247" s="55"/>
      <c r="I247" s="63"/>
      <c r="J247" s="23"/>
      <c r="K247" s="62"/>
      <c r="M247" s="56"/>
      <c r="N247" s="6" t="s">
        <v>38</v>
      </c>
      <c r="R247" s="1"/>
      <c r="S247" s="1"/>
      <c r="T247" s="1"/>
    </row>
    <row r="248" spans="1:20" ht="14.45" customHeight="1" outlineLevel="6" x14ac:dyDescent="0.45">
      <c r="A248" s="7" t="str">
        <f>N248</f>
        <v>PuntGeometrie [+]</v>
      </c>
      <c r="B248" s="17"/>
      <c r="C248" s="17"/>
      <c r="E248" s="58"/>
      <c r="G248" s="55"/>
      <c r="I248" s="63"/>
      <c r="J248" s="23"/>
      <c r="K248" s="62"/>
      <c r="M248" s="56"/>
      <c r="N248" s="6" t="s">
        <v>117</v>
      </c>
      <c r="R248" s="1"/>
      <c r="S248" s="1"/>
      <c r="T248" s="1"/>
    </row>
    <row r="249" spans="1:20" ht="14.45" customHeight="1" outlineLevel="7" x14ac:dyDescent="0.45">
      <c r="A249" s="5" t="str">
        <f>P249</f>
        <v>Hoek</v>
      </c>
      <c r="B249" s="17"/>
      <c r="C249" s="17"/>
      <c r="E249" s="58"/>
      <c r="G249" s="55"/>
      <c r="I249" s="63"/>
      <c r="J249" s="23"/>
      <c r="K249" s="62"/>
      <c r="M249" s="56"/>
      <c r="O249" s="56" t="s">
        <v>263</v>
      </c>
      <c r="P249" s="5" t="s">
        <v>44</v>
      </c>
      <c r="R249" s="1"/>
      <c r="S249" s="1"/>
      <c r="T249" s="1"/>
    </row>
    <row r="250" spans="1:20" ht="14.45" customHeight="1" outlineLevel="7" x14ac:dyDescent="0.45">
      <c r="A250" s="5" t="str">
        <f>P250</f>
        <v>Punt</v>
      </c>
      <c r="B250" s="17"/>
      <c r="C250" s="17"/>
      <c r="E250" s="58"/>
      <c r="G250" s="55"/>
      <c r="I250" s="63"/>
      <c r="J250" s="23"/>
      <c r="K250" s="62"/>
      <c r="M250" s="56"/>
      <c r="O250" s="56"/>
      <c r="P250" s="5" t="s">
        <v>45</v>
      </c>
      <c r="R250" s="1"/>
      <c r="S250" s="1"/>
      <c r="T250" s="1"/>
    </row>
    <row r="251" spans="1:20" ht="14.45" customHeight="1" outlineLevel="7" x14ac:dyDescent="0.45">
      <c r="A251" s="7" t="str">
        <f>P251</f>
        <v>Referentiemaatvoering</v>
      </c>
      <c r="B251" s="17"/>
      <c r="C251" s="17"/>
      <c r="E251" s="58"/>
      <c r="G251" s="55"/>
      <c r="I251" s="63"/>
      <c r="J251" s="23"/>
      <c r="K251" s="62"/>
      <c r="M251" s="56"/>
      <c r="O251" s="56"/>
      <c r="P251" s="7" t="s">
        <v>41</v>
      </c>
      <c r="R251" s="1"/>
      <c r="S251" s="1"/>
      <c r="T251" s="1"/>
    </row>
    <row r="252" spans="1:20" ht="14.45" customHeight="1" outlineLevel="6" x14ac:dyDescent="0.45">
      <c r="A252" s="7" t="str">
        <f>N252</f>
        <v>Bewerking</v>
      </c>
      <c r="B252" s="17"/>
      <c r="C252" s="17"/>
      <c r="E252" s="58"/>
      <c r="G252" s="55"/>
      <c r="I252" s="63"/>
      <c r="J252" s="23"/>
      <c r="K252" s="62"/>
      <c r="M252" s="56"/>
      <c r="N252" s="6" t="s">
        <v>42</v>
      </c>
      <c r="R252" s="1"/>
      <c r="S252" s="1"/>
      <c r="T252" s="1"/>
    </row>
    <row r="253" spans="1:20" ht="14.45" customHeight="1" outlineLevel="5" x14ac:dyDescent="0.45">
      <c r="A253" s="19"/>
      <c r="B253" s="17"/>
      <c r="C253" s="17"/>
      <c r="E253" s="58"/>
      <c r="G253" s="55"/>
      <c r="I253" s="25"/>
      <c r="J253" s="23"/>
      <c r="K253" s="22"/>
      <c r="R253" s="1"/>
      <c r="S253" s="1"/>
      <c r="T253" s="1"/>
    </row>
    <row r="254" spans="1:20" ht="14.45" customHeight="1" outlineLevel="4" x14ac:dyDescent="0.45">
      <c r="A254" s="19"/>
      <c r="B254" s="17"/>
      <c r="C254" s="17"/>
      <c r="E254" s="58"/>
      <c r="G254" s="55"/>
      <c r="I254" s="24"/>
      <c r="J254" s="23"/>
      <c r="K254" s="22"/>
      <c r="R254" s="1"/>
      <c r="S254" s="1"/>
      <c r="T254" s="1"/>
    </row>
    <row r="255" spans="1:20" ht="14.45" customHeight="1" outlineLevel="1" x14ac:dyDescent="0.45">
      <c r="A255" s="5" t="str">
        <f>H255</f>
        <v>Monteur [+]</v>
      </c>
      <c r="B255" s="5"/>
      <c r="C255" s="5" t="s">
        <v>233</v>
      </c>
      <c r="E255" s="58"/>
      <c r="G255" s="55"/>
      <c r="H255" s="8" t="s">
        <v>108</v>
      </c>
      <c r="R255" s="1" t="s">
        <v>183</v>
      </c>
      <c r="S255" s="1"/>
      <c r="T255" s="1"/>
    </row>
    <row r="256" spans="1:20" ht="14.45" customHeight="1" outlineLevel="2" x14ac:dyDescent="0.45">
      <c r="A256" s="5" t="str">
        <f>J256</f>
        <v>Naam</v>
      </c>
      <c r="B256" s="5"/>
      <c r="C256" s="5" t="s">
        <v>233</v>
      </c>
      <c r="E256" s="58"/>
      <c r="G256" s="55"/>
      <c r="I256" s="21" t="s">
        <v>182</v>
      </c>
      <c r="J256" s="5" t="s">
        <v>77</v>
      </c>
      <c r="K256" s="10"/>
      <c r="R256" s="1" t="s">
        <v>160</v>
      </c>
      <c r="S256" s="1"/>
      <c r="T256" s="1"/>
    </row>
    <row r="257" spans="1:20" ht="14.45" customHeight="1" outlineLevel="1" x14ac:dyDescent="0.45">
      <c r="A257" s="5" t="str">
        <f>H257</f>
        <v>TijdstipUitvoering</v>
      </c>
      <c r="B257" s="5"/>
      <c r="C257" s="5" t="s">
        <v>233</v>
      </c>
      <c r="E257" s="58"/>
      <c r="G257" s="55"/>
      <c r="H257" s="8" t="s">
        <v>78</v>
      </c>
      <c r="R257" s="1" t="s">
        <v>162</v>
      </c>
      <c r="S257" s="1"/>
      <c r="T257" s="1"/>
    </row>
    <row r="258" spans="1:20" ht="14.45" customHeight="1" outlineLevel="1" x14ac:dyDescent="0.45">
      <c r="A258" s="7" t="str">
        <f>H258</f>
        <v>Mantelbuis [+]</v>
      </c>
      <c r="B258" s="7"/>
      <c r="C258" s="7" t="s">
        <v>231</v>
      </c>
      <c r="E258" s="58"/>
      <c r="G258" s="55"/>
      <c r="H258" s="6" t="s">
        <v>112</v>
      </c>
      <c r="R258" s="1" t="s">
        <v>262</v>
      </c>
      <c r="S258" s="1"/>
      <c r="T258" s="1"/>
    </row>
    <row r="259" spans="1:20" ht="270.75" outlineLevel="2" x14ac:dyDescent="0.45">
      <c r="A259" s="5" t="str">
        <f t="shared" ref="A259:A266" si="7">J259</f>
        <v>Buitendiameter</v>
      </c>
      <c r="B259" s="5"/>
      <c r="C259" s="5" t="s">
        <v>233</v>
      </c>
      <c r="E259" s="58"/>
      <c r="G259" s="55"/>
      <c r="H259" s="3"/>
      <c r="I259" s="56" t="s">
        <v>261</v>
      </c>
      <c r="J259" s="5" t="s">
        <v>79</v>
      </c>
      <c r="K259" s="10"/>
      <c r="R259" s="1" t="s">
        <v>260</v>
      </c>
      <c r="S259" s="4" t="s">
        <v>259</v>
      </c>
      <c r="T259" s="4" t="s">
        <v>259</v>
      </c>
    </row>
    <row r="260" spans="1:20" ht="14.45" customHeight="1" outlineLevel="2" x14ac:dyDescent="0.45">
      <c r="A260" s="5" t="str">
        <f t="shared" si="7"/>
        <v>IsGevuld</v>
      </c>
      <c r="B260" s="5"/>
      <c r="C260" s="5" t="s">
        <v>233</v>
      </c>
      <c r="E260" s="58"/>
      <c r="G260" s="55"/>
      <c r="I260" s="56"/>
      <c r="J260" s="5" t="s">
        <v>80</v>
      </c>
      <c r="K260" s="10"/>
      <c r="R260" s="1" t="s">
        <v>163</v>
      </c>
      <c r="S260" s="1"/>
      <c r="T260" s="1"/>
    </row>
    <row r="261" spans="1:20" ht="14.45" customHeight="1" outlineLevel="2" x14ac:dyDescent="0.45">
      <c r="A261" s="5" t="str">
        <f t="shared" si="7"/>
        <v>IsHergebruikt</v>
      </c>
      <c r="B261" s="5"/>
      <c r="C261" s="5" t="s">
        <v>233</v>
      </c>
      <c r="E261" s="58"/>
      <c r="G261" s="55"/>
      <c r="I261" s="56"/>
      <c r="J261" s="5" t="s">
        <v>81</v>
      </c>
      <c r="K261" s="10"/>
      <c r="R261" s="1" t="s">
        <v>163</v>
      </c>
      <c r="S261" s="1"/>
      <c r="T261" s="1"/>
    </row>
    <row r="262" spans="1:20" ht="14.45" customHeight="1" outlineLevel="2" x14ac:dyDescent="0.45">
      <c r="A262" s="5" t="str">
        <f t="shared" si="7"/>
        <v>Lengte</v>
      </c>
      <c r="B262" s="5"/>
      <c r="C262" s="5" t="s">
        <v>233</v>
      </c>
      <c r="E262" s="58"/>
      <c r="G262" s="55"/>
      <c r="I262" s="56"/>
      <c r="J262" s="5" t="s">
        <v>39</v>
      </c>
      <c r="K262" s="10"/>
      <c r="R262" s="1" t="s">
        <v>246</v>
      </c>
      <c r="S262" s="1"/>
      <c r="T262" s="1"/>
    </row>
    <row r="263" spans="1:20" ht="128.25" outlineLevel="2" x14ac:dyDescent="0.45">
      <c r="A263" s="5" t="str">
        <f t="shared" si="7"/>
        <v>Materiaal</v>
      </c>
      <c r="B263" s="5"/>
      <c r="C263" s="5" t="s">
        <v>233</v>
      </c>
      <c r="E263" s="58"/>
      <c r="G263" s="55"/>
      <c r="I263" s="56"/>
      <c r="J263" s="5" t="s">
        <v>36</v>
      </c>
      <c r="K263" s="10"/>
      <c r="R263" s="1" t="s">
        <v>258</v>
      </c>
      <c r="S263" s="4" t="s">
        <v>257</v>
      </c>
      <c r="T263" s="49" t="s">
        <v>546</v>
      </c>
    </row>
    <row r="264" spans="1:20" ht="28.5" outlineLevel="2" x14ac:dyDescent="0.45">
      <c r="A264" s="7" t="str">
        <f t="shared" si="7"/>
        <v>AfwijkendType</v>
      </c>
      <c r="B264" s="7"/>
      <c r="C264" s="7" t="s">
        <v>231</v>
      </c>
      <c r="E264" s="58"/>
      <c r="G264" s="55"/>
      <c r="I264" s="56"/>
      <c r="J264" s="7" t="s">
        <v>82</v>
      </c>
      <c r="K264" s="10"/>
      <c r="R264" s="1" t="s">
        <v>256</v>
      </c>
      <c r="S264" s="4" t="s">
        <v>255</v>
      </c>
      <c r="T264" s="4" t="s">
        <v>255</v>
      </c>
    </row>
    <row r="265" spans="1:20" ht="71.25" outlineLevel="2" x14ac:dyDescent="0.45">
      <c r="A265" s="5" t="str">
        <f t="shared" si="7"/>
        <v>Bewerking</v>
      </c>
      <c r="B265" s="5"/>
      <c r="C265" s="5" t="s">
        <v>233</v>
      </c>
      <c r="E265" s="58"/>
      <c r="G265" s="55"/>
      <c r="I265" s="56"/>
      <c r="J265" s="5" t="s">
        <v>42</v>
      </c>
      <c r="K265" s="10"/>
      <c r="R265" s="1" t="s">
        <v>235</v>
      </c>
      <c r="S265" s="4" t="s">
        <v>234</v>
      </c>
      <c r="T265" s="4" t="s">
        <v>234</v>
      </c>
    </row>
    <row r="266" spans="1:20" ht="14.45" customHeight="1" outlineLevel="2" x14ac:dyDescent="0.45">
      <c r="A266" s="7" t="str">
        <f t="shared" si="7"/>
        <v>Lijnpunten [+]</v>
      </c>
      <c r="B266" s="7"/>
      <c r="C266" s="7" t="s">
        <v>231</v>
      </c>
      <c r="E266" s="58"/>
      <c r="G266" s="55"/>
      <c r="I266" s="56"/>
      <c r="J266" s="7" t="s">
        <v>111</v>
      </c>
      <c r="K266" s="10"/>
      <c r="R266" s="1" t="s">
        <v>243</v>
      </c>
      <c r="S266" s="1"/>
      <c r="T266" s="1"/>
    </row>
    <row r="267" spans="1:20" ht="14.45" customHeight="1" outlineLevel="3" x14ac:dyDescent="0.45">
      <c r="A267" s="5" t="str">
        <f>L267</f>
        <v>Lijnpunten</v>
      </c>
      <c r="B267" s="5"/>
      <c r="C267" s="5" t="s">
        <v>233</v>
      </c>
      <c r="E267" s="58"/>
      <c r="G267" s="55"/>
      <c r="J267" s="3"/>
      <c r="K267" s="56" t="s">
        <v>40</v>
      </c>
      <c r="L267" s="5" t="s">
        <v>40</v>
      </c>
      <c r="M267" s="10"/>
      <c r="R267" s="1" t="s">
        <v>160</v>
      </c>
      <c r="S267" s="1"/>
      <c r="T267" s="1"/>
    </row>
    <row r="268" spans="1:20" ht="14.45" customHeight="1" outlineLevel="3" x14ac:dyDescent="0.45">
      <c r="A268" s="7" t="str">
        <f>L268</f>
        <v>Referentiemaatvoering</v>
      </c>
      <c r="B268" s="7"/>
      <c r="C268" s="7" t="s">
        <v>231</v>
      </c>
      <c r="E268" s="58"/>
      <c r="G268" s="55"/>
      <c r="K268" s="56"/>
      <c r="L268" s="7" t="s">
        <v>41</v>
      </c>
      <c r="M268" s="10"/>
      <c r="R268" s="1" t="s">
        <v>160</v>
      </c>
      <c r="S268" s="1"/>
      <c r="T268" s="1"/>
    </row>
    <row r="269" spans="1:20" ht="14.45" customHeight="1" outlineLevel="2" x14ac:dyDescent="0.45">
      <c r="A269" s="19"/>
      <c r="B269" s="19"/>
      <c r="C269" s="19" t="s">
        <v>232</v>
      </c>
      <c r="E269" s="58"/>
      <c r="G269" s="55"/>
      <c r="K269" s="20"/>
      <c r="L269" s="10"/>
      <c r="M269" s="10"/>
      <c r="R269" s="1"/>
      <c r="S269" s="1"/>
      <c r="T269" s="1"/>
    </row>
    <row r="270" spans="1:20" ht="14.45" customHeight="1" outlineLevel="1" x14ac:dyDescent="0.45">
      <c r="A270" s="7" t="str">
        <f>H270</f>
        <v>BAG [+]</v>
      </c>
      <c r="B270" s="7"/>
      <c r="C270" s="7" t="s">
        <v>231</v>
      </c>
      <c r="E270" s="58"/>
      <c r="G270" s="55"/>
      <c r="H270" s="6" t="s">
        <v>113</v>
      </c>
      <c r="R270" s="1" t="s">
        <v>254</v>
      </c>
      <c r="S270" s="1"/>
      <c r="T270" s="1"/>
    </row>
    <row r="271" spans="1:20" ht="14.45" customHeight="1" outlineLevel="2" x14ac:dyDescent="0.45">
      <c r="A271" s="5" t="str">
        <f>J271</f>
        <v>ID</v>
      </c>
      <c r="B271" s="5"/>
      <c r="C271" s="5" t="s">
        <v>233</v>
      </c>
      <c r="E271" s="58"/>
      <c r="G271" s="55"/>
      <c r="H271" s="3"/>
      <c r="I271" s="56" t="s">
        <v>253</v>
      </c>
      <c r="J271" s="5" t="s">
        <v>83</v>
      </c>
      <c r="K271" s="10"/>
      <c r="R271" s="1" t="s">
        <v>160</v>
      </c>
      <c r="S271" s="1"/>
      <c r="T271" s="1"/>
    </row>
    <row r="272" spans="1:20" ht="42.75" outlineLevel="2" x14ac:dyDescent="0.45">
      <c r="A272" s="5" t="str">
        <f>J272</f>
        <v>Soort</v>
      </c>
      <c r="B272" s="5"/>
      <c r="C272" s="5" t="s">
        <v>233</v>
      </c>
      <c r="E272" s="58"/>
      <c r="G272" s="55"/>
      <c r="I272" s="56"/>
      <c r="J272" s="5" t="s">
        <v>48</v>
      </c>
      <c r="K272" s="10"/>
      <c r="R272" s="1" t="s">
        <v>252</v>
      </c>
      <c r="S272" s="4" t="s">
        <v>251</v>
      </c>
      <c r="T272" s="4" t="s">
        <v>251</v>
      </c>
    </row>
    <row r="273" spans="1:20" ht="14.45" customHeight="1" outlineLevel="2" x14ac:dyDescent="0.45">
      <c r="A273" s="5" t="str">
        <f>J273</f>
        <v>Lijnpunten</v>
      </c>
      <c r="B273" s="5"/>
      <c r="C273" s="5" t="s">
        <v>233</v>
      </c>
      <c r="E273" s="58"/>
      <c r="G273" s="55"/>
      <c r="I273" s="56"/>
      <c r="J273" s="5" t="s">
        <v>40</v>
      </c>
      <c r="K273" s="10"/>
      <c r="R273" s="1" t="s">
        <v>160</v>
      </c>
      <c r="S273" s="1"/>
      <c r="T273" s="1"/>
    </row>
    <row r="274" spans="1:20" ht="14.45" customHeight="1" outlineLevel="2" x14ac:dyDescent="0.45">
      <c r="A274" s="5" t="str">
        <f>J274</f>
        <v>Versiedatum</v>
      </c>
      <c r="B274" s="5"/>
      <c r="C274" s="5" t="s">
        <v>233</v>
      </c>
      <c r="E274" s="58"/>
      <c r="G274" s="55"/>
      <c r="I274" s="56"/>
      <c r="J274" s="5" t="s">
        <v>84</v>
      </c>
      <c r="K274" s="10"/>
      <c r="R274" s="1" t="s">
        <v>250</v>
      </c>
      <c r="S274" s="1"/>
      <c r="T274" s="1"/>
    </row>
    <row r="275" spans="1:20" ht="14.45" customHeight="1" outlineLevel="1" x14ac:dyDescent="0.45">
      <c r="A275" s="7" t="str">
        <f>H275</f>
        <v>Nulpunt [+]</v>
      </c>
      <c r="B275" s="7"/>
      <c r="C275" s="7" t="s">
        <v>231</v>
      </c>
      <c r="E275" s="58"/>
      <c r="G275" s="55"/>
      <c r="H275" s="6" t="s">
        <v>114</v>
      </c>
      <c r="R275" s="1" t="s">
        <v>249</v>
      </c>
      <c r="S275" s="1"/>
      <c r="T275" s="1"/>
    </row>
    <row r="276" spans="1:20" ht="14.45" customHeight="1" outlineLevel="2" x14ac:dyDescent="0.45">
      <c r="A276" s="5" t="str">
        <f>J276</f>
        <v>Nulpunt</v>
      </c>
      <c r="B276" s="5"/>
      <c r="C276" s="5" t="s">
        <v>233</v>
      </c>
      <c r="E276" s="58"/>
      <c r="G276" s="55"/>
      <c r="H276" s="3"/>
      <c r="I276" s="56" t="s">
        <v>85</v>
      </c>
      <c r="J276" s="5" t="s">
        <v>85</v>
      </c>
      <c r="K276" s="10"/>
      <c r="R276" s="1" t="s">
        <v>160</v>
      </c>
      <c r="S276" s="1"/>
      <c r="T276" s="1"/>
    </row>
    <row r="277" spans="1:20" ht="14.45" customHeight="1" outlineLevel="2" x14ac:dyDescent="0.45">
      <c r="A277" s="5" t="str">
        <f>J277</f>
        <v>Richting</v>
      </c>
      <c r="B277" s="5"/>
      <c r="C277" s="5" t="s">
        <v>233</v>
      </c>
      <c r="E277" s="58"/>
      <c r="G277" s="55"/>
      <c r="I277" s="56"/>
      <c r="J277" s="5" t="s">
        <v>86</v>
      </c>
      <c r="K277" s="10"/>
      <c r="R277" s="1" t="s">
        <v>160</v>
      </c>
      <c r="S277" s="1"/>
      <c r="T277" s="1"/>
    </row>
    <row r="278" spans="1:20" outlineLevel="2" x14ac:dyDescent="0.45">
      <c r="A278" s="5" t="str">
        <f>J278</f>
        <v>Maatvoering [+]</v>
      </c>
      <c r="B278" s="5"/>
      <c r="C278" s="5" t="s">
        <v>233</v>
      </c>
      <c r="E278" s="58"/>
      <c r="G278" s="55"/>
      <c r="I278" s="56"/>
      <c r="J278" s="5" t="s">
        <v>115</v>
      </c>
      <c r="K278" s="10"/>
      <c r="R278" s="1" t="s">
        <v>248</v>
      </c>
      <c r="S278" s="1"/>
      <c r="T278" s="1"/>
    </row>
    <row r="279" spans="1:20" ht="14.45" customHeight="1" outlineLevel="5" x14ac:dyDescent="0.45">
      <c r="A279" s="5" t="str">
        <f>L279</f>
        <v>ID</v>
      </c>
      <c r="B279" s="5"/>
      <c r="C279" s="5" t="s">
        <v>233</v>
      </c>
      <c r="E279" s="58"/>
      <c r="G279" s="55"/>
      <c r="K279" s="55" t="s">
        <v>247</v>
      </c>
      <c r="L279" s="5" t="s">
        <v>83</v>
      </c>
      <c r="M279" s="10"/>
      <c r="R279" s="1" t="s">
        <v>160</v>
      </c>
      <c r="S279" s="1"/>
      <c r="T279" s="1"/>
    </row>
    <row r="280" spans="1:20" ht="14.45" customHeight="1" outlineLevel="5" x14ac:dyDescent="0.45">
      <c r="A280" s="5" t="str">
        <f>L280</f>
        <v>Lengte</v>
      </c>
      <c r="B280" s="5"/>
      <c r="C280" s="5" t="s">
        <v>233</v>
      </c>
      <c r="E280" s="58"/>
      <c r="G280" s="55"/>
      <c r="K280" s="55"/>
      <c r="L280" s="5" t="s">
        <v>39</v>
      </c>
      <c r="M280" s="10"/>
      <c r="R280" s="1" t="s">
        <v>246</v>
      </c>
      <c r="S280" s="1"/>
      <c r="T280" s="1"/>
    </row>
    <row r="281" spans="1:20" ht="14.45" customHeight="1" outlineLevel="5" x14ac:dyDescent="0.45">
      <c r="A281" s="5" t="str">
        <f>L281</f>
        <v>Lijn</v>
      </c>
      <c r="B281" s="5"/>
      <c r="C281" s="5" t="s">
        <v>233</v>
      </c>
      <c r="E281" s="58"/>
      <c r="G281" s="55"/>
      <c r="K281" s="55"/>
      <c r="L281" s="5" t="s">
        <v>87</v>
      </c>
      <c r="M281" s="10"/>
      <c r="R281" s="1" t="s">
        <v>160</v>
      </c>
      <c r="S281" s="1"/>
      <c r="T281" s="1"/>
    </row>
    <row r="282" spans="1:20" ht="14.45" customHeight="1" outlineLevel="4" x14ac:dyDescent="0.45">
      <c r="A282" s="19"/>
      <c r="B282" s="19"/>
      <c r="C282" s="19" t="s">
        <v>232</v>
      </c>
      <c r="E282" s="58"/>
      <c r="G282" s="55"/>
      <c r="L282" s="10"/>
      <c r="M282" s="10"/>
      <c r="R282" s="1"/>
      <c r="S282" s="1"/>
      <c r="T282" s="1"/>
    </row>
    <row r="283" spans="1:20" ht="14.45" customHeight="1" outlineLevel="1" x14ac:dyDescent="0.45">
      <c r="A283" s="7" t="str">
        <f>H283</f>
        <v>Topografie [+]</v>
      </c>
      <c r="B283" s="7"/>
      <c r="C283" s="7" t="s">
        <v>231</v>
      </c>
      <c r="E283" s="58"/>
      <c r="G283" s="55"/>
      <c r="H283" s="6" t="s">
        <v>119</v>
      </c>
      <c r="R283" s="1" t="s">
        <v>245</v>
      </c>
      <c r="S283" s="1"/>
      <c r="T283" s="1"/>
    </row>
    <row r="284" spans="1:20" ht="14.45" customHeight="1" outlineLevel="2" x14ac:dyDescent="0.45">
      <c r="A284" s="5" t="str">
        <f>J284</f>
        <v>Lijnpunten [+]</v>
      </c>
      <c r="B284" s="5"/>
      <c r="C284" s="5" t="s">
        <v>233</v>
      </c>
      <c r="E284" s="58"/>
      <c r="G284" s="55"/>
      <c r="H284" s="3"/>
      <c r="I284" s="56" t="s">
        <v>244</v>
      </c>
      <c r="J284" s="8" t="s">
        <v>111</v>
      </c>
      <c r="K284" s="10"/>
      <c r="R284" s="1" t="s">
        <v>243</v>
      </c>
      <c r="S284" s="1"/>
      <c r="T284" s="1"/>
    </row>
    <row r="285" spans="1:20" ht="14.45" customHeight="1" outlineLevel="3" x14ac:dyDescent="0.45">
      <c r="A285" s="5" t="str">
        <f>L285</f>
        <v>Lijnpunten</v>
      </c>
      <c r="B285" s="5"/>
      <c r="C285" s="5" t="s">
        <v>233</v>
      </c>
      <c r="E285" s="58"/>
      <c r="G285" s="55"/>
      <c r="H285" s="3"/>
      <c r="I285" s="56"/>
      <c r="K285" s="55" t="s">
        <v>40</v>
      </c>
      <c r="L285" s="5" t="s">
        <v>40</v>
      </c>
      <c r="M285" s="10"/>
      <c r="R285" s="1" t="s">
        <v>160</v>
      </c>
      <c r="S285" s="1"/>
      <c r="T285" s="1"/>
    </row>
    <row r="286" spans="1:20" ht="14.45" customHeight="1" outlineLevel="3" x14ac:dyDescent="0.45">
      <c r="A286" s="7" t="str">
        <f>L286</f>
        <v>Referentiemaatvoering</v>
      </c>
      <c r="B286" s="7"/>
      <c r="C286" s="7" t="s">
        <v>231</v>
      </c>
      <c r="E286" s="58"/>
      <c r="G286" s="55"/>
      <c r="I286" s="56"/>
      <c r="K286" s="55"/>
      <c r="L286" s="7" t="s">
        <v>41</v>
      </c>
      <c r="M286" s="10"/>
      <c r="R286" s="1" t="s">
        <v>160</v>
      </c>
      <c r="S286" s="1"/>
      <c r="T286" s="1"/>
    </row>
    <row r="287" spans="1:20" ht="14.45" customHeight="1" outlineLevel="2" x14ac:dyDescent="0.45">
      <c r="A287" s="19"/>
      <c r="B287" s="19"/>
      <c r="C287" s="19" t="s">
        <v>232</v>
      </c>
      <c r="E287" s="58"/>
      <c r="G287" s="55"/>
      <c r="L287" s="10"/>
      <c r="M287" s="10"/>
      <c r="R287" s="1"/>
      <c r="S287" s="1"/>
      <c r="T287" s="1"/>
    </row>
    <row r="288" spans="1:20" ht="14.45" customHeight="1" outlineLevel="1" x14ac:dyDescent="0.45">
      <c r="A288" s="5" t="str">
        <f>H288</f>
        <v>Adres</v>
      </c>
      <c r="B288" s="5"/>
      <c r="C288" s="5" t="s">
        <v>233</v>
      </c>
      <c r="E288" s="58"/>
      <c r="G288" s="55"/>
      <c r="H288" s="8" t="s">
        <v>88</v>
      </c>
      <c r="R288" s="1" t="s">
        <v>242</v>
      </c>
      <c r="S288" s="1"/>
      <c r="T288" s="1"/>
    </row>
    <row r="289" spans="1:20" ht="14.45" customHeight="1" outlineLevel="2" x14ac:dyDescent="0.45">
      <c r="A289" s="5" t="str">
        <f t="shared" ref="A289:A297" si="8">J289</f>
        <v>Postcode</v>
      </c>
      <c r="B289" s="5"/>
      <c r="C289" s="5" t="s">
        <v>233</v>
      </c>
      <c r="E289" s="58"/>
      <c r="G289" s="55"/>
      <c r="I289" s="55" t="s">
        <v>88</v>
      </c>
      <c r="J289" s="5" t="s">
        <v>89</v>
      </c>
      <c r="K289" s="10"/>
      <c r="R289" s="1" t="s">
        <v>160</v>
      </c>
      <c r="S289" s="1"/>
      <c r="T289" s="1"/>
    </row>
    <row r="290" spans="1:20" ht="14.45" customHeight="1" outlineLevel="2" x14ac:dyDescent="0.45">
      <c r="A290" s="7" t="str">
        <f t="shared" si="8"/>
        <v>Straat</v>
      </c>
      <c r="B290" s="7"/>
      <c r="C290" s="7" t="s">
        <v>231</v>
      </c>
      <c r="E290" s="58"/>
      <c r="G290" s="55"/>
      <c r="I290" s="55"/>
      <c r="J290" s="7" t="s">
        <v>90</v>
      </c>
      <c r="K290" s="10"/>
      <c r="R290" s="1" t="s">
        <v>160</v>
      </c>
      <c r="S290" s="1"/>
      <c r="T290" s="1"/>
    </row>
    <row r="291" spans="1:20" ht="14.45" customHeight="1" outlineLevel="2" x14ac:dyDescent="0.45">
      <c r="A291" s="7" t="str">
        <f t="shared" si="8"/>
        <v>Plaats</v>
      </c>
      <c r="B291" s="7"/>
      <c r="C291" s="7" t="s">
        <v>231</v>
      </c>
      <c r="E291" s="58"/>
      <c r="G291" s="55"/>
      <c r="I291" s="55"/>
      <c r="J291" s="7" t="s">
        <v>91</v>
      </c>
      <c r="K291" s="10"/>
      <c r="R291" s="1" t="s">
        <v>160</v>
      </c>
      <c r="S291" s="1"/>
      <c r="T291" s="1"/>
    </row>
    <row r="292" spans="1:20" ht="14.45" customHeight="1" outlineLevel="2" x14ac:dyDescent="0.45">
      <c r="A292" s="5" t="str">
        <f t="shared" si="8"/>
        <v>Huisnummer</v>
      </c>
      <c r="B292" s="5"/>
      <c r="C292" s="5" t="s">
        <v>233</v>
      </c>
      <c r="E292" s="58"/>
      <c r="G292" s="55"/>
      <c r="I292" s="55"/>
      <c r="J292" s="5" t="s">
        <v>92</v>
      </c>
      <c r="K292" s="10"/>
      <c r="R292" s="1" t="s">
        <v>160</v>
      </c>
      <c r="S292" s="1"/>
      <c r="T292" s="1"/>
    </row>
    <row r="293" spans="1:20" ht="14.45" customHeight="1" outlineLevel="2" x14ac:dyDescent="0.45">
      <c r="A293" s="7" t="str">
        <f t="shared" si="8"/>
        <v>Toevoeging</v>
      </c>
      <c r="B293" s="7"/>
      <c r="C293" s="7" t="s">
        <v>231</v>
      </c>
      <c r="E293" s="58"/>
      <c r="G293" s="55"/>
      <c r="I293" s="55"/>
      <c r="J293" s="7" t="s">
        <v>93</v>
      </c>
      <c r="K293" s="10"/>
      <c r="R293" s="1" t="s">
        <v>160</v>
      </c>
      <c r="S293" s="1"/>
      <c r="T293" s="1"/>
    </row>
    <row r="294" spans="1:20" ht="42.75" outlineLevel="2" x14ac:dyDescent="0.45">
      <c r="A294" s="7" t="str">
        <f t="shared" si="8"/>
        <v>Land</v>
      </c>
      <c r="B294" s="7"/>
      <c r="C294" s="7" t="s">
        <v>231</v>
      </c>
      <c r="E294" s="58"/>
      <c r="G294" s="55"/>
      <c r="I294" s="55"/>
      <c r="J294" s="7" t="s">
        <v>94</v>
      </c>
      <c r="K294" s="10"/>
      <c r="R294" s="1" t="s">
        <v>241</v>
      </c>
      <c r="S294" s="4" t="s">
        <v>240</v>
      </c>
      <c r="T294" s="4" t="s">
        <v>240</v>
      </c>
    </row>
    <row r="295" spans="1:20" ht="14.45" customHeight="1" outlineLevel="2" x14ac:dyDescent="0.45">
      <c r="A295" s="7" t="str">
        <f t="shared" si="8"/>
        <v>Omschrijving</v>
      </c>
      <c r="B295" s="7"/>
      <c r="C295" s="7" t="s">
        <v>231</v>
      </c>
      <c r="E295" s="58"/>
      <c r="G295" s="55"/>
      <c r="I295" s="55"/>
      <c r="J295" s="7" t="s">
        <v>5</v>
      </c>
      <c r="K295" s="10"/>
      <c r="R295" s="1" t="s">
        <v>160</v>
      </c>
      <c r="S295" s="1"/>
      <c r="T295" s="1"/>
    </row>
    <row r="296" spans="1:20" ht="14.45" customHeight="1" outlineLevel="2" x14ac:dyDescent="0.45">
      <c r="A296" s="7" t="str">
        <f t="shared" si="8"/>
        <v>Gemeente</v>
      </c>
      <c r="B296" s="7"/>
      <c r="C296" s="7" t="s">
        <v>231</v>
      </c>
      <c r="E296" s="58"/>
      <c r="G296" s="55"/>
      <c r="I296" s="55"/>
      <c r="J296" s="7" t="s">
        <v>95</v>
      </c>
      <c r="K296" s="10"/>
      <c r="R296" s="1" t="s">
        <v>160</v>
      </c>
      <c r="S296" s="1"/>
      <c r="T296" s="1"/>
    </row>
    <row r="297" spans="1:20" ht="14.45" customHeight="1" outlineLevel="2" x14ac:dyDescent="0.45">
      <c r="A297" s="7" t="str">
        <f t="shared" si="8"/>
        <v>Gemeentecode</v>
      </c>
      <c r="B297" s="7"/>
      <c r="C297" s="7" t="s">
        <v>231</v>
      </c>
      <c r="E297" s="58"/>
      <c r="G297" s="55"/>
      <c r="I297" s="55"/>
      <c r="J297" s="7" t="s">
        <v>96</v>
      </c>
      <c r="K297" s="10"/>
      <c r="R297" s="1" t="s">
        <v>160</v>
      </c>
      <c r="S297" s="1"/>
      <c r="T297" s="1"/>
    </row>
    <row r="298" spans="1:20" ht="14.45" customHeight="1" outlineLevel="1" x14ac:dyDescent="0.45">
      <c r="A298" s="7" t="str">
        <f>H298</f>
        <v>Afnameservicepunt [+]</v>
      </c>
      <c r="B298" s="7"/>
      <c r="C298" s="7" t="s">
        <v>231</v>
      </c>
      <c r="E298" s="58"/>
      <c r="G298" s="55"/>
      <c r="H298" s="6" t="s">
        <v>118</v>
      </c>
      <c r="R298" s="1" t="s">
        <v>239</v>
      </c>
      <c r="S298" s="1"/>
      <c r="T298" s="1"/>
    </row>
    <row r="299" spans="1:20" ht="14.45" customHeight="1" outlineLevel="2" x14ac:dyDescent="0.45">
      <c r="A299" s="5" t="str">
        <f>J299</f>
        <v>Extern</v>
      </c>
      <c r="B299" s="5"/>
      <c r="C299" s="5" t="s">
        <v>233</v>
      </c>
      <c r="E299" s="58"/>
      <c r="G299" s="55"/>
      <c r="H299" s="3"/>
      <c r="I299" s="56" t="s">
        <v>238</v>
      </c>
      <c r="J299" s="8" t="s">
        <v>97</v>
      </c>
      <c r="K299" s="10"/>
      <c r="R299" s="1" t="s">
        <v>163</v>
      </c>
      <c r="S299" s="1"/>
      <c r="T299" s="1"/>
    </row>
    <row r="300" spans="1:20" ht="14.45" customHeight="1" outlineLevel="2" x14ac:dyDescent="0.45">
      <c r="A300" s="7" t="str">
        <f>J300</f>
        <v>PuntGeometrie [+]</v>
      </c>
      <c r="B300" s="7"/>
      <c r="C300" s="7" t="s">
        <v>231</v>
      </c>
      <c r="E300" s="58"/>
      <c r="G300" s="55"/>
      <c r="I300" s="56"/>
      <c r="J300" s="6" t="s">
        <v>117</v>
      </c>
      <c r="K300" s="10"/>
      <c r="R300" s="1" t="s">
        <v>237</v>
      </c>
      <c r="S300" s="1"/>
      <c r="T300" s="1"/>
    </row>
    <row r="301" spans="1:20" ht="14.45" customHeight="1" outlineLevel="3" x14ac:dyDescent="0.45">
      <c r="A301" s="5" t="str">
        <f>L301</f>
        <v>Hoek</v>
      </c>
      <c r="B301" s="5"/>
      <c r="C301" s="5" t="s">
        <v>233</v>
      </c>
      <c r="E301" s="58"/>
      <c r="G301" s="55"/>
      <c r="I301" s="56"/>
      <c r="J301" s="3"/>
      <c r="K301" s="56" t="s">
        <v>236</v>
      </c>
      <c r="L301" s="5" t="s">
        <v>44</v>
      </c>
      <c r="M301" s="10"/>
      <c r="R301" s="1" t="s">
        <v>160</v>
      </c>
      <c r="S301" s="1"/>
      <c r="T301" s="1"/>
    </row>
    <row r="302" spans="1:20" ht="14.45" customHeight="1" outlineLevel="3" x14ac:dyDescent="0.45">
      <c r="A302" s="5" t="str">
        <f>L302</f>
        <v>Punt</v>
      </c>
      <c r="B302" s="5"/>
      <c r="C302" s="5" t="s">
        <v>233</v>
      </c>
      <c r="E302" s="58"/>
      <c r="G302" s="55"/>
      <c r="I302" s="56"/>
      <c r="K302" s="56"/>
      <c r="L302" s="5" t="s">
        <v>45</v>
      </c>
      <c r="M302" s="10"/>
      <c r="R302" s="1" t="s">
        <v>160</v>
      </c>
      <c r="S302" s="1"/>
      <c r="T302" s="1"/>
    </row>
    <row r="303" spans="1:20" ht="14.45" customHeight="1" outlineLevel="3" x14ac:dyDescent="0.45">
      <c r="A303" s="7" t="str">
        <f>L303</f>
        <v>Referentiemaatvoering</v>
      </c>
      <c r="B303" s="7"/>
      <c r="C303" s="7" t="s">
        <v>231</v>
      </c>
      <c r="E303" s="58"/>
      <c r="G303" s="55"/>
      <c r="I303" s="56"/>
      <c r="K303" s="56"/>
      <c r="L303" s="7" t="s">
        <v>41</v>
      </c>
      <c r="M303" s="10"/>
      <c r="R303" s="1" t="s">
        <v>160</v>
      </c>
      <c r="S303" s="1"/>
      <c r="T303" s="1"/>
    </row>
    <row r="304" spans="1:20" ht="71.25" outlineLevel="2" x14ac:dyDescent="0.45">
      <c r="A304" s="5" t="str">
        <f>J304</f>
        <v>Bewerking</v>
      </c>
      <c r="B304" s="5"/>
      <c r="C304" s="5" t="s">
        <v>233</v>
      </c>
      <c r="E304" s="58"/>
      <c r="G304" s="55"/>
      <c r="I304" s="56"/>
      <c r="J304" s="8" t="s">
        <v>42</v>
      </c>
      <c r="K304" s="10"/>
      <c r="R304" s="1" t="s">
        <v>235</v>
      </c>
      <c r="S304" s="4" t="s">
        <v>234</v>
      </c>
      <c r="T304" s="4" t="s">
        <v>234</v>
      </c>
    </row>
    <row r="305" spans="1:20" ht="14.45" customHeight="1" outlineLevel="1" x14ac:dyDescent="0.45">
      <c r="A305" s="5" t="str">
        <f>H305</f>
        <v>Werkzaamheden [+]</v>
      </c>
      <c r="B305" s="5"/>
      <c r="C305" s="5" t="s">
        <v>233</v>
      </c>
      <c r="E305" s="58"/>
      <c r="G305" s="55"/>
      <c r="H305" s="8" t="s">
        <v>116</v>
      </c>
      <c r="R305" s="1" t="s">
        <v>219</v>
      </c>
      <c r="S305" s="1"/>
      <c r="T305" s="1"/>
    </row>
    <row r="306" spans="1:20" ht="142.5" outlineLevel="3" x14ac:dyDescent="0.45">
      <c r="A306" s="5" t="str">
        <f t="shared" ref="A306:A311" si="9">J306</f>
        <v>Aansluiting</v>
      </c>
      <c r="B306" s="5"/>
      <c r="C306" s="5" t="s">
        <v>233</v>
      </c>
      <c r="E306" s="58"/>
      <c r="I306" s="59" t="s">
        <v>186</v>
      </c>
      <c r="J306" s="5" t="s">
        <v>98</v>
      </c>
      <c r="K306" s="10"/>
      <c r="R306" s="1" t="s">
        <v>218</v>
      </c>
      <c r="S306" s="4" t="s">
        <v>217</v>
      </c>
      <c r="T306" s="4" t="s">
        <v>217</v>
      </c>
    </row>
    <row r="307" spans="1:20" ht="99.75" outlineLevel="3" x14ac:dyDescent="0.45">
      <c r="A307" s="5" t="str">
        <f t="shared" si="9"/>
        <v>Binnenwerk</v>
      </c>
      <c r="B307" s="5"/>
      <c r="C307" s="5" t="s">
        <v>233</v>
      </c>
      <c r="E307" s="58"/>
      <c r="I307" s="60"/>
      <c r="J307" s="5" t="s">
        <v>99</v>
      </c>
      <c r="K307" s="10"/>
      <c r="R307" s="1" t="s">
        <v>216</v>
      </c>
      <c r="S307" s="4" t="s">
        <v>215</v>
      </c>
      <c r="T307" s="4" t="s">
        <v>215</v>
      </c>
    </row>
    <row r="308" spans="1:20" ht="71.25" outlineLevel="3" x14ac:dyDescent="0.45">
      <c r="A308" s="5" t="str">
        <f t="shared" si="9"/>
        <v>Meter</v>
      </c>
      <c r="B308" s="5"/>
      <c r="C308" s="5" t="s">
        <v>233</v>
      </c>
      <c r="E308" s="58"/>
      <c r="I308" s="60"/>
      <c r="J308" s="5" t="s">
        <v>100</v>
      </c>
      <c r="K308" s="10"/>
      <c r="R308" s="1" t="s">
        <v>203</v>
      </c>
      <c r="S308" s="4" t="s">
        <v>214</v>
      </c>
      <c r="T308" s="4" t="s">
        <v>214</v>
      </c>
    </row>
    <row r="309" spans="1:20" ht="42.75" outlineLevel="3" x14ac:dyDescent="0.45">
      <c r="A309" s="5" t="str">
        <f t="shared" si="9"/>
        <v>TypeAansluiting</v>
      </c>
      <c r="B309" s="5"/>
      <c r="C309" s="5" t="s">
        <v>233</v>
      </c>
      <c r="E309" s="58"/>
      <c r="I309" s="60"/>
      <c r="J309" s="5" t="s">
        <v>101</v>
      </c>
      <c r="K309" s="10"/>
      <c r="R309" s="1" t="s">
        <v>213</v>
      </c>
      <c r="S309" s="4" t="s">
        <v>212</v>
      </c>
      <c r="T309" s="4" t="s">
        <v>212</v>
      </c>
    </row>
    <row r="310" spans="1:20" ht="57" outlineLevel="3" x14ac:dyDescent="0.45">
      <c r="A310" s="5" t="str">
        <f t="shared" si="9"/>
        <v>FysiekeStatus</v>
      </c>
      <c r="B310" s="5"/>
      <c r="C310" s="5" t="s">
        <v>233</v>
      </c>
      <c r="E310" s="58"/>
      <c r="I310" s="60"/>
      <c r="J310" s="5" t="s">
        <v>102</v>
      </c>
      <c r="K310" s="10"/>
      <c r="R310" s="1" t="s">
        <v>211</v>
      </c>
      <c r="S310" s="4" t="s">
        <v>210</v>
      </c>
      <c r="T310" s="4" t="s">
        <v>210</v>
      </c>
    </row>
    <row r="311" spans="1:20" ht="42.75" outlineLevel="3" x14ac:dyDescent="0.45">
      <c r="A311" s="5" t="str">
        <f t="shared" si="9"/>
        <v>WijzigenCapaciteit</v>
      </c>
      <c r="B311" s="5"/>
      <c r="C311" s="5" t="s">
        <v>233</v>
      </c>
      <c r="E311" s="58"/>
      <c r="I311" s="61"/>
      <c r="J311" s="5" t="s">
        <v>103</v>
      </c>
      <c r="K311" s="10"/>
      <c r="R311" s="1" t="s">
        <v>209</v>
      </c>
      <c r="S311" s="4" t="s">
        <v>208</v>
      </c>
      <c r="T311" s="4" t="s">
        <v>208</v>
      </c>
    </row>
    <row r="312" spans="1:20" ht="14.45" customHeight="1" outlineLevel="2" x14ac:dyDescent="0.45">
      <c r="A312" s="19"/>
      <c r="B312" s="19"/>
      <c r="C312" s="19" t="s">
        <v>232</v>
      </c>
      <c r="E312" s="58"/>
      <c r="J312" s="10"/>
      <c r="K312" s="10"/>
      <c r="R312" s="1"/>
      <c r="S312" s="1"/>
      <c r="T312" s="1"/>
    </row>
    <row r="313" spans="1:20" x14ac:dyDescent="0.45">
      <c r="A313" s="7" t="str">
        <f>F313</f>
        <v>AantalBeoordelingen</v>
      </c>
      <c r="B313" s="7" t="s">
        <v>136</v>
      </c>
      <c r="C313" s="7" t="s">
        <v>231</v>
      </c>
      <c r="E313" s="58"/>
      <c r="F313" s="6" t="s">
        <v>104</v>
      </c>
      <c r="R313" s="1" t="s">
        <v>178</v>
      </c>
      <c r="S313" s="1"/>
      <c r="T313" s="1"/>
    </row>
  </sheetData>
  <autoFilter ref="A1:U313"/>
  <mergeCells count="62">
    <mergeCell ref="O226:O227"/>
    <mergeCell ref="M222:M228"/>
    <mergeCell ref="O249:O251"/>
    <mergeCell ref="M246:M252"/>
    <mergeCell ref="O242:O243"/>
    <mergeCell ref="M239:M244"/>
    <mergeCell ref="O232:O234"/>
    <mergeCell ref="M230:M235"/>
    <mergeCell ref="O189:O191"/>
    <mergeCell ref="K199:K216"/>
    <mergeCell ref="M202:M209"/>
    <mergeCell ref="O207:O208"/>
    <mergeCell ref="M211:M216"/>
    <mergeCell ref="O213:O215"/>
    <mergeCell ref="O156:O157"/>
    <mergeCell ref="M160:M166"/>
    <mergeCell ref="O163:O165"/>
    <mergeCell ref="M169:M178"/>
    <mergeCell ref="M180:M182"/>
    <mergeCell ref="E2:E313"/>
    <mergeCell ref="I306:I311"/>
    <mergeCell ref="I276:I278"/>
    <mergeCell ref="I271:I274"/>
    <mergeCell ref="K279:K281"/>
    <mergeCell ref="G5:G11"/>
    <mergeCell ref="I20:I21"/>
    <mergeCell ref="G13:G305"/>
    <mergeCell ref="K301:K303"/>
    <mergeCell ref="I299:I304"/>
    <mergeCell ref="K147:K196"/>
    <mergeCell ref="K219:K235"/>
    <mergeCell ref="K238:K252"/>
    <mergeCell ref="I24:I252"/>
    <mergeCell ref="I289:I297"/>
    <mergeCell ref="K285:K286"/>
    <mergeCell ref="I284:I286"/>
    <mergeCell ref="K267:K268"/>
    <mergeCell ref="I259:I266"/>
    <mergeCell ref="M42:M44"/>
    <mergeCell ref="M46:M49"/>
    <mergeCell ref="M142:M144"/>
    <mergeCell ref="K89:K141"/>
    <mergeCell ref="M106:M107"/>
    <mergeCell ref="M150:M158"/>
    <mergeCell ref="M184:M185"/>
    <mergeCell ref="M187:M192"/>
    <mergeCell ref="O137:O139"/>
    <mergeCell ref="M134:M140"/>
    <mergeCell ref="K25:K87"/>
    <mergeCell ref="O112:O114"/>
    <mergeCell ref="M109:M118"/>
    <mergeCell ref="O126:O128"/>
    <mergeCell ref="O130:O131"/>
    <mergeCell ref="M120:M132"/>
    <mergeCell ref="O77:O79"/>
    <mergeCell ref="M74:M82"/>
    <mergeCell ref="M67:M72"/>
    <mergeCell ref="O56:O57"/>
    <mergeCell ref="M51:M58"/>
    <mergeCell ref="O62:O64"/>
    <mergeCell ref="M60:M65"/>
    <mergeCell ref="O69:O71"/>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21"/>
  <sheetViews>
    <sheetView zoomScale="70" zoomScaleNormal="70" workbookViewId="0">
      <selection activeCell="R9" sqref="R9"/>
    </sheetView>
  </sheetViews>
  <sheetFormatPr defaultColWidth="8.86328125" defaultRowHeight="14.25" outlineLevelRow="2" outlineLevelCol="1" x14ac:dyDescent="0.45"/>
  <cols>
    <col min="1" max="1" width="21.1328125" style="2" bestFit="1" customWidth="1"/>
    <col min="2" max="2" width="3.33203125" style="3" hidden="1" customWidth="1"/>
    <col min="3" max="3" width="21.1328125" style="2" customWidth="1" outlineLevel="1"/>
    <col min="4" max="4" width="3.33203125" style="2" customWidth="1" outlineLevel="1"/>
    <col min="5" max="5" width="18.1328125" style="2" customWidth="1" outlineLevel="1"/>
    <col min="6" max="6" width="3.33203125" style="2" customWidth="1" outlineLevel="1"/>
    <col min="7" max="7" width="13.86328125" style="2" customWidth="1" outlineLevel="1"/>
    <col min="8" max="8" width="3.33203125" style="3" customWidth="1" outlineLevel="1"/>
    <col min="9" max="9" width="11.53125" style="2" customWidth="1" outlineLevel="1"/>
    <col min="10" max="10" width="3.46484375" style="2" customWidth="1"/>
    <col min="11" max="11" width="25.1328125" style="2" customWidth="1" outlineLevel="1"/>
    <col min="12" max="12" width="21" style="2" customWidth="1" outlineLevel="1"/>
    <col min="13" max="13" width="29.33203125" style="2" customWidth="1" outlineLevel="1"/>
    <col min="14" max="15" width="3.33203125" style="2" customWidth="1"/>
    <col min="16" max="16384" width="8.86328125" style="2"/>
  </cols>
  <sheetData>
    <row r="1" spans="1:15" s="14" customFormat="1" ht="90.6" customHeight="1" x14ac:dyDescent="0.45">
      <c r="A1" s="15" t="str">
        <f>C1</f>
        <v>AGProductiestaatbericht</v>
      </c>
      <c r="B1" s="40"/>
      <c r="C1" s="39" t="s">
        <v>173</v>
      </c>
      <c r="H1" s="13"/>
      <c r="J1" s="11" t="s">
        <v>177</v>
      </c>
      <c r="K1" s="12" t="s">
        <v>454</v>
      </c>
      <c r="L1" s="12" t="s">
        <v>176</v>
      </c>
      <c r="M1" s="51" t="s">
        <v>547</v>
      </c>
      <c r="N1" s="11" t="s">
        <v>175</v>
      </c>
      <c r="O1" s="11" t="s">
        <v>174</v>
      </c>
    </row>
    <row r="2" spans="1:15" x14ac:dyDescent="0.45">
      <c r="A2" s="5" t="str">
        <f>E2</f>
        <v>OpdrachtID</v>
      </c>
      <c r="B2" s="10"/>
      <c r="D2" s="53" t="s">
        <v>173</v>
      </c>
      <c r="E2" s="8" t="s">
        <v>0</v>
      </c>
      <c r="K2" s="1" t="s">
        <v>172</v>
      </c>
      <c r="L2" s="1"/>
      <c r="M2" s="1"/>
    </row>
    <row r="3" spans="1:15" x14ac:dyDescent="0.45">
      <c r="A3" s="5" t="str">
        <f>E3</f>
        <v>Versienummer</v>
      </c>
      <c r="B3" s="10"/>
      <c r="D3" s="53"/>
      <c r="E3" s="8" t="s">
        <v>1</v>
      </c>
      <c r="K3" s="1" t="s">
        <v>171</v>
      </c>
      <c r="L3" s="1"/>
      <c r="M3" s="1"/>
    </row>
    <row r="4" spans="1:15" x14ac:dyDescent="0.45">
      <c r="A4" s="7" t="str">
        <f>E4</f>
        <v>Bijlagen [+]</v>
      </c>
      <c r="B4" s="10"/>
      <c r="D4" s="53"/>
      <c r="E4" s="6" t="s">
        <v>105</v>
      </c>
      <c r="K4" s="1" t="s">
        <v>170</v>
      </c>
      <c r="L4" s="1"/>
      <c r="M4" s="1"/>
    </row>
    <row r="5" spans="1:15" outlineLevel="1" x14ac:dyDescent="0.45">
      <c r="A5" s="5" t="str">
        <f t="shared" ref="A5:A11" si="0">G5</f>
        <v>BijlageID</v>
      </c>
      <c r="B5" s="10"/>
      <c r="D5" s="53"/>
      <c r="F5" s="54" t="s">
        <v>169</v>
      </c>
      <c r="G5" s="5" t="s">
        <v>2</v>
      </c>
      <c r="H5" s="10"/>
      <c r="K5" s="1" t="s">
        <v>160</v>
      </c>
      <c r="L5" s="1"/>
      <c r="M5" s="1"/>
    </row>
    <row r="6" spans="1:15" outlineLevel="1" x14ac:dyDescent="0.45">
      <c r="A6" s="5" t="str">
        <f t="shared" si="0"/>
        <v>Bestandsnaam</v>
      </c>
      <c r="B6" s="10"/>
      <c r="D6" s="53"/>
      <c r="F6" s="54"/>
      <c r="G6" s="5" t="s">
        <v>3</v>
      </c>
      <c r="H6" s="10"/>
      <c r="K6" s="1" t="s">
        <v>160</v>
      </c>
      <c r="L6" s="1"/>
      <c r="M6" s="1"/>
    </row>
    <row r="7" spans="1:15" outlineLevel="1" x14ac:dyDescent="0.45">
      <c r="A7" s="5" t="str">
        <f t="shared" si="0"/>
        <v>Extensie</v>
      </c>
      <c r="B7" s="10"/>
      <c r="D7" s="53"/>
      <c r="F7" s="54"/>
      <c r="G7" s="5" t="s">
        <v>4</v>
      </c>
      <c r="H7" s="10"/>
      <c r="K7" s="1" t="s">
        <v>160</v>
      </c>
      <c r="L7" s="1"/>
      <c r="M7" s="1"/>
    </row>
    <row r="8" spans="1:15" outlineLevel="1" x14ac:dyDescent="0.45">
      <c r="A8" s="7" t="str">
        <f t="shared" si="0"/>
        <v>Omschrijving</v>
      </c>
      <c r="B8" s="10"/>
      <c r="D8" s="53"/>
      <c r="F8" s="54"/>
      <c r="G8" s="7" t="s">
        <v>5</v>
      </c>
      <c r="H8" s="10"/>
      <c r="K8" s="1" t="s">
        <v>160</v>
      </c>
      <c r="L8" s="1"/>
      <c r="M8" s="1"/>
    </row>
    <row r="9" spans="1:15" ht="242.25" outlineLevel="1" x14ac:dyDescent="0.45">
      <c r="A9" s="5" t="str">
        <f t="shared" si="0"/>
        <v>Documentsoort</v>
      </c>
      <c r="B9" s="10"/>
      <c r="D9" s="53"/>
      <c r="F9" s="54"/>
      <c r="G9" s="5" t="s">
        <v>6</v>
      </c>
      <c r="H9" s="10"/>
      <c r="K9" s="1" t="s">
        <v>168</v>
      </c>
      <c r="L9" s="4" t="s">
        <v>167</v>
      </c>
      <c r="M9" s="46" t="s">
        <v>537</v>
      </c>
    </row>
    <row r="10" spans="1:15" outlineLevel="1" x14ac:dyDescent="0.45">
      <c r="A10" s="7" t="str">
        <f t="shared" si="0"/>
        <v>MIMETyoe</v>
      </c>
      <c r="B10" s="10"/>
      <c r="D10" s="53"/>
      <c r="F10" s="54"/>
      <c r="G10" s="7" t="s">
        <v>166</v>
      </c>
      <c r="H10" s="10"/>
      <c r="K10" s="1" t="s">
        <v>160</v>
      </c>
      <c r="L10" s="1"/>
      <c r="M10" s="1"/>
    </row>
    <row r="11" spans="1:15" outlineLevel="1" x14ac:dyDescent="0.45">
      <c r="A11" s="7" t="str">
        <f t="shared" si="0"/>
        <v>Versienummer</v>
      </c>
      <c r="B11" s="10"/>
      <c r="D11" s="53"/>
      <c r="F11" s="54"/>
      <c r="G11" s="7" t="s">
        <v>1</v>
      </c>
      <c r="H11" s="10"/>
      <c r="K11" s="1" t="s">
        <v>165</v>
      </c>
      <c r="L11" s="1"/>
      <c r="M11" s="1"/>
    </row>
    <row r="12" spans="1:15" x14ac:dyDescent="0.45">
      <c r="A12" s="7" t="str">
        <f>E12</f>
        <v>Aantalbeoordelingen</v>
      </c>
      <c r="B12" s="10"/>
      <c r="D12" s="53"/>
      <c r="E12" s="6" t="s">
        <v>453</v>
      </c>
      <c r="K12" s="1" t="s">
        <v>178</v>
      </c>
      <c r="L12" s="1"/>
      <c r="M12" s="1"/>
    </row>
    <row r="13" spans="1:15" x14ac:dyDescent="0.45">
      <c r="A13" s="5" t="str">
        <f>E13</f>
        <v>Productiestaat [+]</v>
      </c>
      <c r="B13" s="10"/>
      <c r="D13" s="53"/>
      <c r="E13" s="8" t="s">
        <v>452</v>
      </c>
      <c r="K13" s="1" t="s">
        <v>451</v>
      </c>
      <c r="L13" s="1"/>
      <c r="M13" s="1"/>
    </row>
    <row r="14" spans="1:15" outlineLevel="1" x14ac:dyDescent="0.45">
      <c r="A14" s="5" t="str">
        <f>G14</f>
        <v>Regels [+]</v>
      </c>
      <c r="B14" s="10"/>
      <c r="D14" s="53"/>
      <c r="F14" s="53" t="s">
        <v>450</v>
      </c>
      <c r="G14" s="8" t="s">
        <v>449</v>
      </c>
      <c r="K14" s="1" t="s">
        <v>448</v>
      </c>
      <c r="L14" s="1"/>
      <c r="M14" s="1"/>
    </row>
    <row r="15" spans="1:15" outlineLevel="2" x14ac:dyDescent="0.45">
      <c r="A15" s="5" t="str">
        <f>I15</f>
        <v>Bestekcode</v>
      </c>
      <c r="B15" s="10"/>
      <c r="D15" s="53"/>
      <c r="F15" s="53"/>
      <c r="H15" s="53" t="s">
        <v>447</v>
      </c>
      <c r="I15" s="5" t="s">
        <v>446</v>
      </c>
      <c r="K15" s="1" t="s">
        <v>160</v>
      </c>
      <c r="L15" s="1"/>
      <c r="M15" s="1"/>
    </row>
    <row r="16" spans="1:15" outlineLevel="2" x14ac:dyDescent="0.45">
      <c r="A16" s="7" t="str">
        <f>I16</f>
        <v>Omschrijving</v>
      </c>
      <c r="B16" s="10"/>
      <c r="D16" s="53"/>
      <c r="F16" s="53"/>
      <c r="H16" s="53"/>
      <c r="I16" s="7" t="s">
        <v>5</v>
      </c>
      <c r="K16" s="1" t="s">
        <v>160</v>
      </c>
      <c r="L16" s="1"/>
      <c r="M16" s="1"/>
    </row>
    <row r="17" spans="1:13" outlineLevel="2" x14ac:dyDescent="0.45">
      <c r="A17" s="5" t="str">
        <f>I17</f>
        <v>Aantal</v>
      </c>
      <c r="B17" s="10"/>
      <c r="D17" s="53"/>
      <c r="F17" s="53"/>
      <c r="H17" s="53"/>
      <c r="I17" s="5" t="s">
        <v>70</v>
      </c>
      <c r="K17" s="1" t="s">
        <v>445</v>
      </c>
      <c r="L17" s="1"/>
      <c r="M17" s="1"/>
    </row>
    <row r="18" spans="1:13" outlineLevel="2" x14ac:dyDescent="0.45">
      <c r="A18" s="7" t="str">
        <f>I18</f>
        <v>Eenheidsprijs</v>
      </c>
      <c r="B18" s="10"/>
      <c r="D18" s="53"/>
      <c r="F18" s="53"/>
      <c r="H18" s="53"/>
      <c r="I18" s="7" t="s">
        <v>444</v>
      </c>
      <c r="K18" s="1" t="s">
        <v>443</v>
      </c>
      <c r="L18" s="1"/>
      <c r="M18" s="1"/>
    </row>
    <row r="19" spans="1:13" outlineLevel="2" x14ac:dyDescent="0.45">
      <c r="A19" s="7" t="str">
        <f>I19</f>
        <v>Opmerking</v>
      </c>
      <c r="B19" s="10"/>
      <c r="D19" s="53"/>
      <c r="F19" s="53"/>
      <c r="H19" s="53"/>
      <c r="I19" s="7" t="s">
        <v>161</v>
      </c>
      <c r="K19" s="1" t="s">
        <v>160</v>
      </c>
      <c r="L19" s="1"/>
      <c r="M19" s="1"/>
    </row>
    <row r="20" spans="1:13" outlineLevel="1" x14ac:dyDescent="0.45">
      <c r="A20" s="7" t="str">
        <f>G20</f>
        <v>Referentie</v>
      </c>
      <c r="B20" s="10"/>
      <c r="D20" s="53"/>
      <c r="F20" s="53"/>
      <c r="G20" s="6" t="s">
        <v>442</v>
      </c>
      <c r="K20" s="1" t="s">
        <v>160</v>
      </c>
      <c r="L20" s="1"/>
      <c r="M20" s="1"/>
    </row>
    <row r="21" spans="1:13" outlineLevel="1" x14ac:dyDescent="0.45">
      <c r="A21" s="7" t="str">
        <f>G21</f>
        <v>Toelichting</v>
      </c>
      <c r="B21" s="10"/>
      <c r="D21" s="53"/>
      <c r="F21" s="53"/>
      <c r="G21" s="6" t="s">
        <v>14</v>
      </c>
      <c r="K21" s="1" t="s">
        <v>160</v>
      </c>
      <c r="L21" s="1"/>
      <c r="M21" s="1"/>
    </row>
  </sheetData>
  <mergeCells count="4">
    <mergeCell ref="D2:D21"/>
    <mergeCell ref="F5:F11"/>
    <mergeCell ref="F14:F21"/>
    <mergeCell ref="H15:H1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topLeftCell="A46" workbookViewId="0">
      <selection activeCell="H2" sqref="H2"/>
    </sheetView>
  </sheetViews>
  <sheetFormatPr defaultRowHeight="14.25" x14ac:dyDescent="0.45"/>
  <cols>
    <col min="1" max="1" width="66.86328125" customWidth="1"/>
    <col min="2" max="2" width="31.6640625" customWidth="1"/>
    <col min="3" max="3" width="26.19921875" customWidth="1"/>
    <col min="5" max="5" width="15.53125" customWidth="1"/>
    <col min="6" max="6" width="21.6640625" customWidth="1"/>
    <col min="8" max="8" width="67.796875" customWidth="1"/>
  </cols>
  <sheetData>
    <row r="1" spans="1:14" ht="28.5" x14ac:dyDescent="0.45">
      <c r="A1" s="44" t="s">
        <v>457</v>
      </c>
      <c r="B1" s="41" t="s">
        <v>98</v>
      </c>
      <c r="C1" s="41" t="s">
        <v>99</v>
      </c>
      <c r="D1" s="41" t="s">
        <v>100</v>
      </c>
      <c r="E1" s="41" t="s">
        <v>101</v>
      </c>
      <c r="F1" s="41" t="s">
        <v>102</v>
      </c>
      <c r="G1" s="41" t="s">
        <v>103</v>
      </c>
      <c r="H1" s="43" t="s">
        <v>458</v>
      </c>
      <c r="I1" s="43" t="s">
        <v>459</v>
      </c>
    </row>
    <row r="2" spans="1:14" x14ac:dyDescent="0.45">
      <c r="A2" t="e">
        <f>VLOOKUP(#REF!,#REF!,1,FALSE)</f>
        <v>#REF!</v>
      </c>
      <c r="B2" t="e">
        <f>IF(VLOOKUP('Controle Uniek Gas'!A2,#REF!,6,FALSE)=VLOOKUP('Controle Uniek Gas'!A2,#REF!,3,FALSE),(VLOOKUP(#REF!,#REF!,6,FALSE)))</f>
        <v>#REF!</v>
      </c>
      <c r="C2" t="e">
        <f>IF(VLOOKUP('Controle Uniek Gas'!$A2,#REF!,7,FALSE)=VLOOKUP($A2,#REF!,4,FALSE),(VLOOKUP(#REF!,#REF!,7,FALSE)))</f>
        <v>#REF!</v>
      </c>
      <c r="D2" t="e">
        <f>IF(VLOOKUP('Controle Uniek Gas'!$A2,#REF!,8,FALSE)=VLOOKUP($A2,#REF!,5,FALSE),(VLOOKUP(#REF!,#REF!,8,FALSE)))</f>
        <v>#REF!</v>
      </c>
      <c r="E2" t="e">
        <f>IF(VLOOKUP('Controle Uniek Gas'!$A2,#REF!,9,FALSE)=VLOOKUP($A2,#REF!,6,FALSE),(VLOOKUP(#REF!,#REF!,9,FALSE)))</f>
        <v>#REF!</v>
      </c>
      <c r="F2" t="e">
        <f>IF(VLOOKUP('Controle Uniek Gas'!$A2,#REF!,10,FALSE)=VLOOKUP($A2,#REF!,7,FALSE),(VLOOKUP(#REF!,#REF!,10,FALSE)))</f>
        <v>#REF!</v>
      </c>
      <c r="G2" t="e">
        <f>IF(VLOOKUP('Controle Uniek Gas'!$A2,#REF!,11,FALSE)=VLOOKUP($A2,#REF!,8,FALSE),(VLOOKUP(#REF!,#REF!,11,FALSE)))</f>
        <v>#REF!</v>
      </c>
      <c r="H2" t="e">
        <f>B2&amp;C2&amp;D2&amp;E2&amp;F2&amp;G2</f>
        <v>#REF!</v>
      </c>
      <c r="I2" t="e">
        <f>IF(COUNTIF(H:H,H2)&gt;1,H2,"")</f>
        <v>#REF!</v>
      </c>
    </row>
    <row r="3" spans="1:14" x14ac:dyDescent="0.45">
      <c r="A3" t="e">
        <f>VLOOKUP(#REF!,#REF!,1,FALSE)</f>
        <v>#REF!</v>
      </c>
      <c r="B3" t="e">
        <f>IF(VLOOKUP('Controle Uniek Gas'!A3,#REF!,6,FALSE)=VLOOKUP('Controle Uniek Gas'!A3,#REF!,3,FALSE),(VLOOKUP(#REF!,#REF!,6,FALSE)))</f>
        <v>#REF!</v>
      </c>
      <c r="C3" t="e">
        <f>IF(VLOOKUP('Controle Uniek Gas'!$A3,#REF!,7,FALSE)=VLOOKUP($A3,#REF!,4,FALSE),(VLOOKUP(#REF!,#REF!,7,FALSE)))</f>
        <v>#REF!</v>
      </c>
      <c r="D3" t="e">
        <f>IF(VLOOKUP('Controle Uniek Gas'!$A3,#REF!,8,FALSE)=VLOOKUP($A3,#REF!,5,FALSE),(VLOOKUP(#REF!,#REF!,8,FALSE)))</f>
        <v>#REF!</v>
      </c>
      <c r="E3" t="e">
        <f>IF(VLOOKUP('Controle Uniek Gas'!$A3,#REF!,9,FALSE)=VLOOKUP($A3,#REF!,6,FALSE),(VLOOKUP(#REF!,#REF!,9,FALSE)))</f>
        <v>#REF!</v>
      </c>
      <c r="F3" t="e">
        <f>IF(VLOOKUP('Controle Uniek Gas'!$A3,#REF!,10,FALSE)=VLOOKUP($A3,#REF!,7,FALSE),(VLOOKUP(#REF!,#REF!,10,FALSE)))</f>
        <v>#REF!</v>
      </c>
      <c r="G3" t="e">
        <f>IF(VLOOKUP('Controle Uniek Gas'!$A3,#REF!,11,FALSE)=VLOOKUP($A3,#REF!,8,FALSE),(VLOOKUP(#REF!,#REF!,11,FALSE)))</f>
        <v>#REF!</v>
      </c>
      <c r="H3" t="e">
        <f t="shared" ref="H3:H66" si="0">B3&amp;C3&amp;D3&amp;E3&amp;F3&amp;G3</f>
        <v>#REF!</v>
      </c>
      <c r="I3" t="e">
        <f t="shared" ref="I3:I66" si="1">IF(COUNTIF(H:H,H3)&gt;1,H3,"")</f>
        <v>#REF!</v>
      </c>
    </row>
    <row r="4" spans="1:14" x14ac:dyDescent="0.45">
      <c r="A4" t="e">
        <f>VLOOKUP(#REF!,#REF!,1,FALSE)</f>
        <v>#REF!</v>
      </c>
      <c r="B4" t="e">
        <f>IF(VLOOKUP('Controle Uniek Gas'!A4,#REF!,6,FALSE)=VLOOKUP('Controle Uniek Gas'!A4,#REF!,3,FALSE),(VLOOKUP(#REF!,#REF!,6,FALSE)))</f>
        <v>#REF!</v>
      </c>
      <c r="C4" t="e">
        <f>IF(VLOOKUP('Controle Uniek Gas'!$A4,#REF!,7,FALSE)=VLOOKUP($A4,#REF!,4,FALSE),(VLOOKUP(#REF!,#REF!,7,FALSE)))</f>
        <v>#REF!</v>
      </c>
      <c r="D4" t="e">
        <f>IF(VLOOKUP('Controle Uniek Gas'!$A4,#REF!,8,FALSE)=VLOOKUP($A4,#REF!,5,FALSE),(VLOOKUP(#REF!,#REF!,8,FALSE)))</f>
        <v>#REF!</v>
      </c>
      <c r="E4" t="e">
        <f>IF(VLOOKUP('Controle Uniek Gas'!$A4,#REF!,9,FALSE)=VLOOKUP($A4,#REF!,6,FALSE),(VLOOKUP(#REF!,#REF!,9,FALSE)))</f>
        <v>#REF!</v>
      </c>
      <c r="F4" t="e">
        <f>IF(VLOOKUP('Controle Uniek Gas'!$A4,#REF!,10,FALSE)=VLOOKUP($A4,#REF!,7,FALSE),(VLOOKUP(#REF!,#REF!,10,FALSE)))</f>
        <v>#REF!</v>
      </c>
      <c r="G4" t="e">
        <f>IF(VLOOKUP('Controle Uniek Gas'!$A4,#REF!,11,FALSE)=VLOOKUP($A4,#REF!,8,FALSE),(VLOOKUP(#REF!,#REF!,11,FALSE)))</f>
        <v>#REF!</v>
      </c>
      <c r="H4" t="e">
        <f t="shared" si="0"/>
        <v>#REF!</v>
      </c>
      <c r="I4" t="e">
        <f t="shared" si="1"/>
        <v>#REF!</v>
      </c>
    </row>
    <row r="5" spans="1:14" x14ac:dyDescent="0.45">
      <c r="A5" t="e">
        <f>VLOOKUP(#REF!,#REF!,1,FALSE)</f>
        <v>#REF!</v>
      </c>
      <c r="B5" t="e">
        <f>IF(VLOOKUP('Controle Uniek Gas'!A5,#REF!,6,FALSE)=VLOOKUP('Controle Uniek Gas'!A5,#REF!,3,FALSE),(VLOOKUP(#REF!,#REF!,6,FALSE)))</f>
        <v>#REF!</v>
      </c>
      <c r="C5" t="e">
        <f>IF(VLOOKUP('Controle Uniek Gas'!$A5,#REF!,7,FALSE)=VLOOKUP($A5,#REF!,4,FALSE),(VLOOKUP(#REF!,#REF!,7,FALSE)))</f>
        <v>#REF!</v>
      </c>
      <c r="D5" t="e">
        <f>IF(VLOOKUP('Controle Uniek Gas'!$A5,#REF!,8,FALSE)=VLOOKUP($A5,#REF!,5,FALSE),(VLOOKUP(#REF!,#REF!,8,FALSE)))</f>
        <v>#REF!</v>
      </c>
      <c r="E5" t="e">
        <f>IF(VLOOKUP('Controle Uniek Gas'!$A5,#REF!,9,FALSE)=VLOOKUP($A5,#REF!,6,FALSE),(VLOOKUP(#REF!,#REF!,9,FALSE)))</f>
        <v>#REF!</v>
      </c>
      <c r="F5" t="e">
        <f>IF(VLOOKUP('Controle Uniek Gas'!$A5,#REF!,10,FALSE)=VLOOKUP($A5,#REF!,7,FALSE),(VLOOKUP(#REF!,#REF!,10,FALSE)))</f>
        <v>#REF!</v>
      </c>
      <c r="G5" t="e">
        <f>IF(VLOOKUP('Controle Uniek Gas'!$A5,#REF!,11,FALSE)=VLOOKUP($A5,#REF!,8,FALSE),(VLOOKUP(#REF!,#REF!,11,FALSE)))</f>
        <v>#REF!</v>
      </c>
      <c r="H5" t="e">
        <f t="shared" si="0"/>
        <v>#REF!</v>
      </c>
      <c r="I5" t="e">
        <f t="shared" si="1"/>
        <v>#REF!</v>
      </c>
    </row>
    <row r="6" spans="1:14" x14ac:dyDescent="0.45">
      <c r="A6" t="e">
        <f>VLOOKUP(#REF!,#REF!,1,FALSE)</f>
        <v>#REF!</v>
      </c>
      <c r="B6" t="e">
        <f>IF(VLOOKUP('Controle Uniek Gas'!A6,#REF!,6,FALSE)=VLOOKUP('Controle Uniek Gas'!A6,#REF!,3,FALSE),(VLOOKUP(#REF!,#REF!,6,FALSE)))</f>
        <v>#REF!</v>
      </c>
      <c r="C6" t="e">
        <f>IF(VLOOKUP('Controle Uniek Gas'!$A6,#REF!,7,FALSE)=VLOOKUP($A6,#REF!,4,FALSE),(VLOOKUP(#REF!,#REF!,7,FALSE)))</f>
        <v>#REF!</v>
      </c>
      <c r="D6" t="e">
        <f>IF(VLOOKUP('Controle Uniek Gas'!$A6,#REF!,8,FALSE)=VLOOKUP($A6,#REF!,5,FALSE),(VLOOKUP(#REF!,#REF!,8,FALSE)))</f>
        <v>#REF!</v>
      </c>
      <c r="E6" t="e">
        <f>IF(VLOOKUP('Controle Uniek Gas'!$A6,#REF!,9,FALSE)=VLOOKUP($A6,#REF!,6,FALSE),(VLOOKUP(#REF!,#REF!,9,FALSE)))</f>
        <v>#REF!</v>
      </c>
      <c r="F6" t="e">
        <f>IF(VLOOKUP('Controle Uniek Gas'!$A6,#REF!,10,FALSE)=VLOOKUP($A6,#REF!,7,FALSE),(VLOOKUP(#REF!,#REF!,10,FALSE)))</f>
        <v>#REF!</v>
      </c>
      <c r="G6" t="e">
        <f>IF(VLOOKUP('Controle Uniek Gas'!$A6,#REF!,11,FALSE)=VLOOKUP($A6,#REF!,8,FALSE),(VLOOKUP(#REF!,#REF!,11,FALSE)))</f>
        <v>#REF!</v>
      </c>
      <c r="H6" t="e">
        <f t="shared" si="0"/>
        <v>#REF!</v>
      </c>
      <c r="I6" t="e">
        <f t="shared" si="1"/>
        <v>#REF!</v>
      </c>
    </row>
    <row r="7" spans="1:14" x14ac:dyDescent="0.45">
      <c r="A7" t="e">
        <f>VLOOKUP(#REF!,#REF!,1,FALSE)</f>
        <v>#REF!</v>
      </c>
      <c r="B7" t="e">
        <f>IF(VLOOKUP('Controle Uniek Gas'!A7,#REF!,6,FALSE)=VLOOKUP('Controle Uniek Gas'!A7,#REF!,3,FALSE),(VLOOKUP(#REF!,#REF!,6,FALSE)))</f>
        <v>#REF!</v>
      </c>
      <c r="C7" t="e">
        <f>IF(VLOOKUP('Controle Uniek Gas'!$A7,#REF!,7,FALSE)=VLOOKUP($A7,#REF!,4,FALSE),(VLOOKUP(#REF!,#REF!,7,FALSE)))</f>
        <v>#REF!</v>
      </c>
      <c r="D7" t="e">
        <f>IF(VLOOKUP('Controle Uniek Gas'!$A7,#REF!,8,FALSE)=VLOOKUP($A7,#REF!,5,FALSE),(VLOOKUP(#REF!,#REF!,8,FALSE)))</f>
        <v>#REF!</v>
      </c>
      <c r="E7" t="e">
        <f>IF(VLOOKUP('Controle Uniek Gas'!$A7,#REF!,9,FALSE)=VLOOKUP($A7,#REF!,6,FALSE),(VLOOKUP(#REF!,#REF!,9,FALSE)))</f>
        <v>#REF!</v>
      </c>
      <c r="F7" t="e">
        <f>IF(VLOOKUP('Controle Uniek Gas'!$A7,#REF!,10,FALSE)=VLOOKUP($A7,#REF!,7,FALSE),(VLOOKUP(#REF!,#REF!,10,FALSE)))</f>
        <v>#REF!</v>
      </c>
      <c r="G7" t="e">
        <f>IF(VLOOKUP('Controle Uniek Gas'!$A7,#REF!,11,FALSE)=VLOOKUP($A7,#REF!,8,FALSE),(VLOOKUP(#REF!,#REF!,11,FALSE)))</f>
        <v>#REF!</v>
      </c>
      <c r="H7" t="e">
        <f t="shared" si="0"/>
        <v>#REF!</v>
      </c>
      <c r="I7" t="e">
        <f t="shared" si="1"/>
        <v>#REF!</v>
      </c>
    </row>
    <row r="8" spans="1:14" x14ac:dyDescent="0.45">
      <c r="A8" t="e">
        <f>VLOOKUP(#REF!,#REF!,1,FALSE)</f>
        <v>#REF!</v>
      </c>
      <c r="B8" t="e">
        <f>IF(VLOOKUP('Controle Uniek Gas'!A8,#REF!,6,FALSE)=VLOOKUP('Controle Uniek Gas'!A8,#REF!,3,FALSE),(VLOOKUP(#REF!,#REF!,6,FALSE)))</f>
        <v>#REF!</v>
      </c>
      <c r="C8" t="e">
        <f>IF(VLOOKUP('Controle Uniek Gas'!$A8,#REF!,7,FALSE)=VLOOKUP($A8,#REF!,4,FALSE),(VLOOKUP(#REF!,#REF!,7,FALSE)))</f>
        <v>#REF!</v>
      </c>
      <c r="D8" t="e">
        <f>IF(VLOOKUP('Controle Uniek Gas'!$A8,#REF!,8,FALSE)=VLOOKUP($A8,#REF!,5,FALSE),(VLOOKUP(#REF!,#REF!,8,FALSE)))</f>
        <v>#REF!</v>
      </c>
      <c r="E8" t="e">
        <f>IF(VLOOKUP('Controle Uniek Gas'!$A8,#REF!,9,FALSE)=VLOOKUP($A8,#REF!,6,FALSE),(VLOOKUP(#REF!,#REF!,9,FALSE)))</f>
        <v>#REF!</v>
      </c>
      <c r="F8" t="e">
        <f>IF(VLOOKUP('Controle Uniek Gas'!$A8,#REF!,10,FALSE)=VLOOKUP($A8,#REF!,7,FALSE),(VLOOKUP(#REF!,#REF!,10,FALSE)))</f>
        <v>#REF!</v>
      </c>
      <c r="G8" t="e">
        <f>IF(VLOOKUP('Controle Uniek Gas'!$A8,#REF!,11,FALSE)=VLOOKUP($A8,#REF!,8,FALSE),(VLOOKUP(#REF!,#REF!,11,FALSE)))</f>
        <v>#REF!</v>
      </c>
      <c r="H8" t="e">
        <f t="shared" si="0"/>
        <v>#REF!</v>
      </c>
      <c r="I8" t="e">
        <f t="shared" si="1"/>
        <v>#REF!</v>
      </c>
    </row>
    <row r="9" spans="1:14" x14ac:dyDescent="0.45">
      <c r="A9" t="e">
        <f>VLOOKUP(#REF!,#REF!,1,FALSE)</f>
        <v>#REF!</v>
      </c>
      <c r="B9" t="e">
        <f>IF(VLOOKUP('Controle Uniek Gas'!A9,#REF!,6,FALSE)=VLOOKUP('Controle Uniek Gas'!A9,#REF!,3,FALSE),(VLOOKUP(#REF!,#REF!,6,FALSE)))</f>
        <v>#REF!</v>
      </c>
      <c r="C9" t="e">
        <f>IF(VLOOKUP('Controle Uniek Gas'!$A9,#REF!,7,FALSE)=VLOOKUP($A9,#REF!,4,FALSE),(VLOOKUP(#REF!,#REF!,7,FALSE)))</f>
        <v>#REF!</v>
      </c>
      <c r="D9" t="e">
        <f>IF(VLOOKUP('Controle Uniek Gas'!$A9,#REF!,8,FALSE)=VLOOKUP($A9,#REF!,5,FALSE),(VLOOKUP(#REF!,#REF!,8,FALSE)))</f>
        <v>#REF!</v>
      </c>
      <c r="E9" t="e">
        <f>IF(VLOOKUP('Controle Uniek Gas'!$A9,#REF!,9,FALSE)=VLOOKUP($A9,#REF!,6,FALSE),(VLOOKUP(#REF!,#REF!,9,FALSE)))</f>
        <v>#REF!</v>
      </c>
      <c r="F9" t="e">
        <f>IF(VLOOKUP('Controle Uniek Gas'!$A9,#REF!,10,FALSE)=VLOOKUP($A9,#REF!,7,FALSE),(VLOOKUP(#REF!,#REF!,10,FALSE)))</f>
        <v>#REF!</v>
      </c>
      <c r="G9" t="e">
        <f>IF(VLOOKUP('Controle Uniek Gas'!$A9,#REF!,11,FALSE)=VLOOKUP($A9,#REF!,8,FALSE),(VLOOKUP(#REF!,#REF!,11,FALSE)))</f>
        <v>#REF!</v>
      </c>
      <c r="H9" t="e">
        <f t="shared" si="0"/>
        <v>#REF!</v>
      </c>
      <c r="I9" t="e">
        <f t="shared" si="1"/>
        <v>#REF!</v>
      </c>
      <c r="N9" t="e">
        <f>VLOOKUP($D9,'Controle Uniek Gas'!A2:I100,9,onw)</f>
        <v>#REF!</v>
      </c>
    </row>
    <row r="10" spans="1:14" x14ac:dyDescent="0.45">
      <c r="A10" t="e">
        <f>VLOOKUP(#REF!,#REF!,1,FALSE)</f>
        <v>#REF!</v>
      </c>
      <c r="B10" t="e">
        <f>IF(VLOOKUP('Controle Uniek Gas'!A10,#REF!,6,FALSE)=VLOOKUP('Controle Uniek Gas'!A10,#REF!,3,FALSE),(VLOOKUP(#REF!,#REF!,6,FALSE)))</f>
        <v>#REF!</v>
      </c>
      <c r="C10" t="e">
        <f>IF(VLOOKUP('Controle Uniek Gas'!$A10,#REF!,7,FALSE)=VLOOKUP($A10,#REF!,4,FALSE),(VLOOKUP(#REF!,#REF!,7,FALSE)))</f>
        <v>#REF!</v>
      </c>
      <c r="D10" t="e">
        <f>IF(VLOOKUP('Controle Uniek Gas'!$A10,#REF!,8,FALSE)=VLOOKUP($A10,#REF!,5,FALSE),(VLOOKUP(#REF!,#REF!,8,FALSE)))</f>
        <v>#REF!</v>
      </c>
      <c r="E10" t="e">
        <f>IF(VLOOKUP('Controle Uniek Gas'!$A10,#REF!,9,FALSE)=VLOOKUP($A10,#REF!,6,FALSE),(VLOOKUP(#REF!,#REF!,9,FALSE)))</f>
        <v>#REF!</v>
      </c>
      <c r="F10" t="e">
        <f>IF(VLOOKUP('Controle Uniek Gas'!$A10,#REF!,10,FALSE)=VLOOKUP($A10,#REF!,7,FALSE),(VLOOKUP(#REF!,#REF!,10,FALSE)))</f>
        <v>#REF!</v>
      </c>
      <c r="G10" t="e">
        <f>IF(VLOOKUP('Controle Uniek Gas'!$A10,#REF!,11,FALSE)=VLOOKUP($A10,#REF!,8,FALSE),(VLOOKUP(#REF!,#REF!,11,FALSE)))</f>
        <v>#REF!</v>
      </c>
      <c r="H10" t="e">
        <f t="shared" si="0"/>
        <v>#REF!</v>
      </c>
      <c r="I10" t="e">
        <f t="shared" si="1"/>
        <v>#REF!</v>
      </c>
    </row>
    <row r="11" spans="1:14" x14ac:dyDescent="0.45">
      <c r="A11" t="e">
        <f>VLOOKUP(#REF!,#REF!,1,FALSE)</f>
        <v>#REF!</v>
      </c>
      <c r="B11" t="e">
        <f>IF(VLOOKUP('Controle Uniek Gas'!A11,#REF!,6,FALSE)=VLOOKUP('Controle Uniek Gas'!A11,#REF!,3,FALSE),(VLOOKUP(#REF!,#REF!,6,FALSE)))</f>
        <v>#REF!</v>
      </c>
      <c r="C11" t="e">
        <f>IF(VLOOKUP('Controle Uniek Gas'!$A11,#REF!,7,FALSE)=VLOOKUP($A11,#REF!,4,FALSE),(VLOOKUP(#REF!,#REF!,7,FALSE)))</f>
        <v>#REF!</v>
      </c>
      <c r="D11" t="e">
        <f>IF(VLOOKUP('Controle Uniek Gas'!$A11,#REF!,8,FALSE)=VLOOKUP($A11,#REF!,5,FALSE),(VLOOKUP(#REF!,#REF!,8,FALSE)))</f>
        <v>#REF!</v>
      </c>
      <c r="E11" t="e">
        <f>IF(VLOOKUP('Controle Uniek Gas'!$A11,#REF!,9,FALSE)=VLOOKUP($A11,#REF!,6,FALSE),(VLOOKUP(#REF!,#REF!,9,FALSE)))</f>
        <v>#REF!</v>
      </c>
      <c r="F11" t="e">
        <f>IF(VLOOKUP('Controle Uniek Gas'!$A11,#REF!,10,FALSE)=VLOOKUP($A11,#REF!,7,FALSE),(VLOOKUP(#REF!,#REF!,10,FALSE)))</f>
        <v>#REF!</v>
      </c>
      <c r="G11" t="e">
        <f>IF(VLOOKUP('Controle Uniek Gas'!$A11,#REF!,11,FALSE)=VLOOKUP($A11,#REF!,8,FALSE),(VLOOKUP(#REF!,#REF!,11,FALSE)))</f>
        <v>#REF!</v>
      </c>
      <c r="H11" t="e">
        <f t="shared" si="0"/>
        <v>#REF!</v>
      </c>
      <c r="I11" t="e">
        <f t="shared" si="1"/>
        <v>#REF!</v>
      </c>
    </row>
    <row r="12" spans="1:14" x14ac:dyDescent="0.45">
      <c r="A12" t="e">
        <f>VLOOKUP(#REF!,#REF!,1,FALSE)</f>
        <v>#REF!</v>
      </c>
      <c r="B12" t="e">
        <f>IF(VLOOKUP('Controle Uniek Gas'!A12,#REF!,6,FALSE)=VLOOKUP('Controle Uniek Gas'!A12,#REF!,3,FALSE),(VLOOKUP(#REF!,#REF!,6,FALSE)))</f>
        <v>#REF!</v>
      </c>
      <c r="C12" t="e">
        <f>IF(VLOOKUP('Controle Uniek Gas'!$A12,#REF!,7,FALSE)=VLOOKUP($A12,#REF!,4,FALSE),(VLOOKUP(#REF!,#REF!,7,FALSE)))</f>
        <v>#REF!</v>
      </c>
      <c r="D12" t="e">
        <f>IF(VLOOKUP('Controle Uniek Gas'!$A12,#REF!,8,FALSE)=VLOOKUP($A12,#REF!,5,FALSE),(VLOOKUP(#REF!,#REF!,8,FALSE)))</f>
        <v>#REF!</v>
      </c>
      <c r="E12" t="e">
        <f>IF(VLOOKUP('Controle Uniek Gas'!$A12,#REF!,9,FALSE)=VLOOKUP($A12,#REF!,6,FALSE),(VLOOKUP(#REF!,#REF!,9,FALSE)))</f>
        <v>#REF!</v>
      </c>
      <c r="F12" t="e">
        <f>IF(VLOOKUP('Controle Uniek Gas'!$A12,#REF!,10,FALSE)=VLOOKUP($A12,#REF!,7,FALSE),(VLOOKUP(#REF!,#REF!,10,FALSE)))</f>
        <v>#REF!</v>
      </c>
      <c r="G12" t="e">
        <f>IF(VLOOKUP('Controle Uniek Gas'!$A12,#REF!,11,FALSE)=VLOOKUP($A12,#REF!,8,FALSE),(VLOOKUP(#REF!,#REF!,11,FALSE)))</f>
        <v>#REF!</v>
      </c>
      <c r="H12" t="e">
        <f t="shared" si="0"/>
        <v>#REF!</v>
      </c>
      <c r="I12" t="e">
        <f t="shared" si="1"/>
        <v>#REF!</v>
      </c>
    </row>
    <row r="13" spans="1:14" x14ac:dyDescent="0.45">
      <c r="A13" t="e">
        <f>VLOOKUP(#REF!,#REF!,1,FALSE)</f>
        <v>#REF!</v>
      </c>
      <c r="B13" t="e">
        <f>IF(VLOOKUP('Controle Uniek Gas'!A13,#REF!,6,FALSE)=VLOOKUP('Controle Uniek Gas'!A13,#REF!,3,FALSE),(VLOOKUP(#REF!,#REF!,6,FALSE)))</f>
        <v>#REF!</v>
      </c>
      <c r="C13" t="e">
        <f>IF(VLOOKUP('Controle Uniek Gas'!$A13,#REF!,7,FALSE)=VLOOKUP($A13,#REF!,4,FALSE),(VLOOKUP(#REF!,#REF!,7,FALSE)))</f>
        <v>#REF!</v>
      </c>
      <c r="D13" t="e">
        <f>IF(VLOOKUP('Controle Uniek Gas'!$A13,#REF!,8,FALSE)=VLOOKUP($A13,#REF!,5,FALSE),(VLOOKUP(#REF!,#REF!,8,FALSE)))</f>
        <v>#REF!</v>
      </c>
      <c r="E13" t="e">
        <f>IF(VLOOKUP('Controle Uniek Gas'!$A13,#REF!,9,FALSE)=VLOOKUP($A13,#REF!,6,FALSE),(VLOOKUP(#REF!,#REF!,9,FALSE)))</f>
        <v>#REF!</v>
      </c>
      <c r="F13" t="e">
        <f>IF(VLOOKUP('Controle Uniek Gas'!$A13,#REF!,10,FALSE)=VLOOKUP($A13,#REF!,7,FALSE),(VLOOKUP(#REF!,#REF!,10,FALSE)))</f>
        <v>#REF!</v>
      </c>
      <c r="G13" t="e">
        <f>IF(VLOOKUP('Controle Uniek Gas'!$A13,#REF!,11,FALSE)=VLOOKUP($A13,#REF!,8,FALSE),(VLOOKUP(#REF!,#REF!,11,FALSE)))</f>
        <v>#REF!</v>
      </c>
      <c r="H13" t="e">
        <f t="shared" si="0"/>
        <v>#REF!</v>
      </c>
      <c r="I13" t="e">
        <f t="shared" si="1"/>
        <v>#REF!</v>
      </c>
    </row>
    <row r="14" spans="1:14" x14ac:dyDescent="0.45">
      <c r="A14" t="e">
        <f>VLOOKUP(#REF!,#REF!,1,FALSE)</f>
        <v>#REF!</v>
      </c>
      <c r="B14" t="e">
        <f>IF(VLOOKUP('Controle Uniek Gas'!A14,#REF!,6,FALSE)=VLOOKUP('Controle Uniek Gas'!A14,#REF!,3,FALSE),(VLOOKUP(#REF!,#REF!,6,FALSE)))</f>
        <v>#REF!</v>
      </c>
      <c r="C14" t="e">
        <f>IF(VLOOKUP('Controle Uniek Gas'!$A14,#REF!,7,FALSE)=VLOOKUP($A14,#REF!,4,FALSE),(VLOOKUP(#REF!,#REF!,7,FALSE)))</f>
        <v>#REF!</v>
      </c>
      <c r="D14" t="e">
        <f>IF(VLOOKUP('Controle Uniek Gas'!$A14,#REF!,8,FALSE)=VLOOKUP($A14,#REF!,5,FALSE),(VLOOKUP(#REF!,#REF!,8,FALSE)))</f>
        <v>#REF!</v>
      </c>
      <c r="E14" t="e">
        <f>IF(VLOOKUP('Controle Uniek Gas'!$A14,#REF!,9,FALSE)=VLOOKUP($A14,#REF!,6,FALSE),(VLOOKUP(#REF!,#REF!,9,FALSE)))</f>
        <v>#REF!</v>
      </c>
      <c r="F14" t="e">
        <f>IF(VLOOKUP('Controle Uniek Gas'!$A14,#REF!,10,FALSE)=VLOOKUP($A14,#REF!,7,FALSE),(VLOOKUP(#REF!,#REF!,10,FALSE)))</f>
        <v>#REF!</v>
      </c>
      <c r="G14" t="e">
        <f>IF(VLOOKUP('Controle Uniek Gas'!$A14,#REF!,11,FALSE)=VLOOKUP($A14,#REF!,8,FALSE),(VLOOKUP(#REF!,#REF!,11,FALSE)))</f>
        <v>#REF!</v>
      </c>
      <c r="H14" t="e">
        <f t="shared" si="0"/>
        <v>#REF!</v>
      </c>
      <c r="I14" t="e">
        <f t="shared" si="1"/>
        <v>#REF!</v>
      </c>
    </row>
    <row r="15" spans="1:14" x14ac:dyDescent="0.45">
      <c r="A15" t="e">
        <f>VLOOKUP(#REF!,#REF!,1,FALSE)</f>
        <v>#REF!</v>
      </c>
      <c r="B15" t="e">
        <f>IF(VLOOKUP('Controle Uniek Gas'!A15,#REF!,6,FALSE)=VLOOKUP('Controle Uniek Gas'!A15,#REF!,3,FALSE),(VLOOKUP(#REF!,#REF!,6,FALSE)))</f>
        <v>#REF!</v>
      </c>
      <c r="C15" t="e">
        <f>IF(VLOOKUP('Controle Uniek Gas'!$A15,#REF!,7,FALSE)=VLOOKUP($A15,#REF!,4,FALSE),(VLOOKUP(#REF!,#REF!,7,FALSE)))</f>
        <v>#REF!</v>
      </c>
      <c r="D15" t="e">
        <f>IF(VLOOKUP('Controle Uniek Gas'!$A15,#REF!,8,FALSE)=VLOOKUP($A15,#REF!,5,FALSE),(VLOOKUP(#REF!,#REF!,8,FALSE)))</f>
        <v>#REF!</v>
      </c>
      <c r="E15" t="e">
        <f>IF(VLOOKUP('Controle Uniek Gas'!$A15,#REF!,9,FALSE)=VLOOKUP($A15,#REF!,6,FALSE),(VLOOKUP(#REF!,#REF!,9,FALSE)))</f>
        <v>#REF!</v>
      </c>
      <c r="F15" t="e">
        <f>IF(VLOOKUP('Controle Uniek Gas'!$A15,#REF!,10,FALSE)=VLOOKUP($A15,#REF!,7,FALSE),(VLOOKUP(#REF!,#REF!,10,FALSE)))</f>
        <v>#REF!</v>
      </c>
      <c r="G15" t="e">
        <f>IF(VLOOKUP('Controle Uniek Gas'!$A15,#REF!,11,FALSE)=VLOOKUP($A15,#REF!,8,FALSE),(VLOOKUP(#REF!,#REF!,11,FALSE)))</f>
        <v>#REF!</v>
      </c>
      <c r="H15" t="e">
        <f t="shared" si="0"/>
        <v>#REF!</v>
      </c>
      <c r="I15" t="e">
        <f t="shared" si="1"/>
        <v>#REF!</v>
      </c>
    </row>
    <row r="16" spans="1:14" x14ac:dyDescent="0.45">
      <c r="A16" t="e">
        <f>VLOOKUP(#REF!,#REF!,1,FALSE)</f>
        <v>#REF!</v>
      </c>
      <c r="B16" t="e">
        <f>IF(VLOOKUP('Controle Uniek Gas'!A16,#REF!,6,FALSE)=VLOOKUP('Controle Uniek Gas'!A16,#REF!,3,FALSE),(VLOOKUP(#REF!,#REF!,6,FALSE)))</f>
        <v>#REF!</v>
      </c>
      <c r="C16" t="e">
        <f>IF(VLOOKUP('Controle Uniek Gas'!$A16,#REF!,7,FALSE)=VLOOKUP($A16,#REF!,4,FALSE),(VLOOKUP(#REF!,#REF!,7,FALSE)))</f>
        <v>#REF!</v>
      </c>
      <c r="D16" t="e">
        <f>IF(VLOOKUP('Controle Uniek Gas'!$A16,#REF!,8,FALSE)=VLOOKUP($A16,#REF!,5,FALSE),(VLOOKUP(#REF!,#REF!,8,FALSE)))</f>
        <v>#REF!</v>
      </c>
      <c r="E16" t="e">
        <f>IF(VLOOKUP('Controle Uniek Gas'!$A16,#REF!,9,FALSE)=VLOOKUP($A16,#REF!,6,FALSE),(VLOOKUP(#REF!,#REF!,9,FALSE)))</f>
        <v>#REF!</v>
      </c>
      <c r="F16" t="e">
        <f>IF(VLOOKUP('Controle Uniek Gas'!$A16,#REF!,10,FALSE)=VLOOKUP($A16,#REF!,7,FALSE),(VLOOKUP(#REF!,#REF!,10,FALSE)))</f>
        <v>#REF!</v>
      </c>
      <c r="G16" t="e">
        <f>IF(VLOOKUP('Controle Uniek Gas'!$A16,#REF!,11,FALSE)=VLOOKUP($A16,#REF!,8,FALSE),(VLOOKUP(#REF!,#REF!,11,FALSE)))</f>
        <v>#REF!</v>
      </c>
      <c r="H16" t="e">
        <f t="shared" si="0"/>
        <v>#REF!</v>
      </c>
      <c r="I16" t="e">
        <f t="shared" si="1"/>
        <v>#REF!</v>
      </c>
    </row>
    <row r="17" spans="1:9" x14ac:dyDescent="0.45">
      <c r="A17" t="e">
        <f>VLOOKUP(#REF!,#REF!,1,FALSE)</f>
        <v>#REF!</v>
      </c>
      <c r="B17" t="e">
        <f>IF(VLOOKUP('Controle Uniek Gas'!A17,#REF!,6,FALSE)=VLOOKUP('Controle Uniek Gas'!A17,#REF!,3,FALSE),(VLOOKUP(#REF!,#REF!,6,FALSE)))</f>
        <v>#REF!</v>
      </c>
      <c r="C17" t="e">
        <f>IF(VLOOKUP('Controle Uniek Gas'!$A17,#REF!,7,FALSE)=VLOOKUP($A17,#REF!,4,FALSE),(VLOOKUP(#REF!,#REF!,7,FALSE)))</f>
        <v>#REF!</v>
      </c>
      <c r="D17" t="e">
        <f>IF(VLOOKUP('Controle Uniek Gas'!$A17,#REF!,8,FALSE)=VLOOKUP($A17,#REF!,5,FALSE),(VLOOKUP(#REF!,#REF!,8,FALSE)))</f>
        <v>#REF!</v>
      </c>
      <c r="E17" t="e">
        <f>IF(VLOOKUP('Controle Uniek Gas'!$A17,#REF!,9,FALSE)=VLOOKUP($A17,#REF!,6,FALSE),(VLOOKUP(#REF!,#REF!,9,FALSE)))</f>
        <v>#REF!</v>
      </c>
      <c r="F17" t="e">
        <f>IF(VLOOKUP('Controle Uniek Gas'!$A17,#REF!,10,FALSE)=VLOOKUP($A17,#REF!,7,FALSE),(VLOOKUP(#REF!,#REF!,10,FALSE)))</f>
        <v>#REF!</v>
      </c>
      <c r="G17" t="e">
        <f>IF(VLOOKUP('Controle Uniek Gas'!$A17,#REF!,11,FALSE)=VLOOKUP($A17,#REF!,8,FALSE),(VLOOKUP(#REF!,#REF!,11,FALSE)))</f>
        <v>#REF!</v>
      </c>
      <c r="H17" t="e">
        <f t="shared" si="0"/>
        <v>#REF!</v>
      </c>
      <c r="I17" t="e">
        <f t="shared" si="1"/>
        <v>#REF!</v>
      </c>
    </row>
    <row r="18" spans="1:9" x14ac:dyDescent="0.45">
      <c r="A18" t="e">
        <f>VLOOKUP(#REF!,#REF!,1,FALSE)</f>
        <v>#REF!</v>
      </c>
      <c r="B18" t="e">
        <f>IF(VLOOKUP('Controle Uniek Gas'!A18,#REF!,6,FALSE)=VLOOKUP('Controle Uniek Gas'!A18,#REF!,3,FALSE),(VLOOKUP(#REF!,#REF!,6,FALSE)))</f>
        <v>#REF!</v>
      </c>
      <c r="C18" t="e">
        <f>IF(VLOOKUP('Controle Uniek Gas'!$A18,#REF!,7,FALSE)=VLOOKUP($A18,#REF!,4,FALSE),(VLOOKUP(#REF!,#REF!,7,FALSE)))</f>
        <v>#REF!</v>
      </c>
      <c r="D18" t="e">
        <f>IF(VLOOKUP('Controle Uniek Gas'!$A18,#REF!,8,FALSE)=VLOOKUP($A18,#REF!,5,FALSE),(VLOOKUP(#REF!,#REF!,8,FALSE)))</f>
        <v>#REF!</v>
      </c>
      <c r="E18" t="e">
        <f>IF(VLOOKUP('Controle Uniek Gas'!$A18,#REF!,9,FALSE)=VLOOKUP($A18,#REF!,6,FALSE),(VLOOKUP(#REF!,#REF!,9,FALSE)))</f>
        <v>#REF!</v>
      </c>
      <c r="F18" t="e">
        <f>IF(VLOOKUP('Controle Uniek Gas'!$A18,#REF!,10,FALSE)=VLOOKUP($A18,#REF!,7,FALSE),(VLOOKUP(#REF!,#REF!,10,FALSE)))</f>
        <v>#REF!</v>
      </c>
      <c r="G18" t="e">
        <f>IF(VLOOKUP('Controle Uniek Gas'!$A18,#REF!,11,FALSE)=VLOOKUP($A18,#REF!,8,FALSE),(VLOOKUP(#REF!,#REF!,11,FALSE)))</f>
        <v>#REF!</v>
      </c>
      <c r="H18" t="e">
        <f t="shared" si="0"/>
        <v>#REF!</v>
      </c>
      <c r="I18" t="e">
        <f t="shared" si="1"/>
        <v>#REF!</v>
      </c>
    </row>
    <row r="19" spans="1:9" x14ac:dyDescent="0.45">
      <c r="A19" t="e">
        <f>VLOOKUP(#REF!,#REF!,1,FALSE)</f>
        <v>#REF!</v>
      </c>
      <c r="B19" t="e">
        <f>IF(VLOOKUP('Controle Uniek Gas'!A19,#REF!,6,FALSE)=VLOOKUP('Controle Uniek Gas'!A19,#REF!,3,FALSE),(VLOOKUP(#REF!,#REF!,6,FALSE)))</f>
        <v>#REF!</v>
      </c>
      <c r="C19" t="e">
        <f>IF(VLOOKUP('Controle Uniek Gas'!$A19,#REF!,7,FALSE)=VLOOKUP($A19,#REF!,4,FALSE),(VLOOKUP(#REF!,#REF!,7,FALSE)))</f>
        <v>#REF!</v>
      </c>
      <c r="D19" t="e">
        <f>IF(VLOOKUP('Controle Uniek Gas'!$A19,#REF!,8,FALSE)=VLOOKUP($A19,#REF!,5,FALSE),(VLOOKUP(#REF!,#REF!,8,FALSE)))</f>
        <v>#REF!</v>
      </c>
      <c r="E19" t="e">
        <f>IF(VLOOKUP('Controle Uniek Gas'!$A19,#REF!,9,FALSE)=VLOOKUP($A19,#REF!,6,FALSE),(VLOOKUP(#REF!,#REF!,9,FALSE)))</f>
        <v>#REF!</v>
      </c>
      <c r="F19" t="e">
        <f>IF(VLOOKUP('Controle Uniek Gas'!$A19,#REF!,10,FALSE)=VLOOKUP($A19,#REF!,7,FALSE),(VLOOKUP(#REF!,#REF!,10,FALSE)))</f>
        <v>#REF!</v>
      </c>
      <c r="G19" t="e">
        <f>IF(VLOOKUP('Controle Uniek Gas'!$A19,#REF!,11,FALSE)=VLOOKUP($A19,#REF!,8,FALSE),(VLOOKUP(#REF!,#REF!,11,FALSE)))</f>
        <v>#REF!</v>
      </c>
      <c r="H19" t="e">
        <f t="shared" si="0"/>
        <v>#REF!</v>
      </c>
      <c r="I19" t="e">
        <f t="shared" si="1"/>
        <v>#REF!</v>
      </c>
    </row>
    <row r="20" spans="1:9" x14ac:dyDescent="0.45">
      <c r="A20" t="e">
        <f>VLOOKUP(#REF!,#REF!,1,FALSE)</f>
        <v>#REF!</v>
      </c>
      <c r="B20" t="e">
        <f>IF(VLOOKUP('Controle Uniek Gas'!A20,#REF!,6,FALSE)=VLOOKUP('Controle Uniek Gas'!A20,#REF!,3,FALSE),(VLOOKUP(#REF!,#REF!,6,FALSE)))</f>
        <v>#REF!</v>
      </c>
      <c r="C20" t="e">
        <f>IF(VLOOKUP('Controle Uniek Gas'!$A20,#REF!,7,FALSE)=VLOOKUP($A20,#REF!,4,FALSE),(VLOOKUP(#REF!,#REF!,7,FALSE)))</f>
        <v>#REF!</v>
      </c>
      <c r="D20" t="e">
        <f>IF(VLOOKUP('Controle Uniek Gas'!$A20,#REF!,8,FALSE)=VLOOKUP($A20,#REF!,5,FALSE),(VLOOKUP(#REF!,#REF!,8,FALSE)))</f>
        <v>#REF!</v>
      </c>
      <c r="E20" t="e">
        <f>IF(VLOOKUP('Controle Uniek Gas'!$A20,#REF!,9,FALSE)=VLOOKUP($A20,#REF!,6,FALSE),(VLOOKUP(#REF!,#REF!,9,FALSE)))</f>
        <v>#REF!</v>
      </c>
      <c r="F20" t="e">
        <f>IF(VLOOKUP('Controle Uniek Gas'!$A20,#REF!,10,FALSE)=VLOOKUP($A20,#REF!,7,FALSE),(VLOOKUP(#REF!,#REF!,10,FALSE)))</f>
        <v>#REF!</v>
      </c>
      <c r="G20" t="e">
        <f>IF(VLOOKUP('Controle Uniek Gas'!$A20,#REF!,11,FALSE)=VLOOKUP($A20,#REF!,8,FALSE),(VLOOKUP(#REF!,#REF!,11,FALSE)))</f>
        <v>#REF!</v>
      </c>
      <c r="H20" t="e">
        <f t="shared" si="0"/>
        <v>#REF!</v>
      </c>
      <c r="I20" t="e">
        <f t="shared" si="1"/>
        <v>#REF!</v>
      </c>
    </row>
    <row r="21" spans="1:9" x14ac:dyDescent="0.45">
      <c r="A21" t="e">
        <f>VLOOKUP(#REF!,#REF!,1,FALSE)</f>
        <v>#REF!</v>
      </c>
      <c r="B21" t="e">
        <f>IF(VLOOKUP('Controle Uniek Gas'!A21,#REF!,6,FALSE)=VLOOKUP('Controle Uniek Gas'!A21,#REF!,3,FALSE),(VLOOKUP(#REF!,#REF!,6,FALSE)))</f>
        <v>#REF!</v>
      </c>
      <c r="C21" t="e">
        <f>IF(VLOOKUP('Controle Uniek Gas'!$A21,#REF!,7,FALSE)=VLOOKUP($A21,#REF!,4,FALSE),(VLOOKUP(#REF!,#REF!,7,FALSE)))</f>
        <v>#REF!</v>
      </c>
      <c r="D21" t="e">
        <f>IF(VLOOKUP('Controle Uniek Gas'!$A21,#REF!,8,FALSE)=VLOOKUP($A21,#REF!,5,FALSE),(VLOOKUP(#REF!,#REF!,8,FALSE)))</f>
        <v>#REF!</v>
      </c>
      <c r="E21" t="e">
        <f>IF(VLOOKUP('Controle Uniek Gas'!$A21,#REF!,9,FALSE)=VLOOKUP($A21,#REF!,6,FALSE),(VLOOKUP(#REF!,#REF!,9,FALSE)))</f>
        <v>#REF!</v>
      </c>
      <c r="F21" t="e">
        <f>IF(VLOOKUP('Controle Uniek Gas'!$A21,#REF!,10,FALSE)=VLOOKUP($A21,#REF!,7,FALSE),(VLOOKUP(#REF!,#REF!,10,FALSE)))</f>
        <v>#REF!</v>
      </c>
      <c r="G21" t="e">
        <f>IF(VLOOKUP('Controle Uniek Gas'!$A21,#REF!,11,FALSE)=VLOOKUP($A21,#REF!,8,FALSE),(VLOOKUP(#REF!,#REF!,11,FALSE)))</f>
        <v>#REF!</v>
      </c>
      <c r="H21" t="e">
        <f t="shared" si="0"/>
        <v>#REF!</v>
      </c>
      <c r="I21" t="e">
        <f t="shared" si="1"/>
        <v>#REF!</v>
      </c>
    </row>
    <row r="22" spans="1:9" x14ac:dyDescent="0.45">
      <c r="A22" t="e">
        <f>VLOOKUP(#REF!,#REF!,1,FALSE)</f>
        <v>#REF!</v>
      </c>
      <c r="B22" t="e">
        <f>IF(VLOOKUP('Controle Uniek Gas'!A22,#REF!,6,FALSE)=VLOOKUP('Controle Uniek Gas'!A22,#REF!,3,FALSE),(VLOOKUP(#REF!,#REF!,6,FALSE)))</f>
        <v>#REF!</v>
      </c>
      <c r="C22" t="e">
        <f>IF(VLOOKUP('Controle Uniek Gas'!$A22,#REF!,7,FALSE)=VLOOKUP($A22,#REF!,4,FALSE),(VLOOKUP(#REF!,#REF!,7,FALSE)))</f>
        <v>#REF!</v>
      </c>
      <c r="D22" t="e">
        <f>IF(VLOOKUP('Controle Uniek Gas'!$A22,#REF!,8,FALSE)=VLOOKUP($A22,#REF!,5,FALSE),(VLOOKUP(#REF!,#REF!,8,FALSE)))</f>
        <v>#REF!</v>
      </c>
      <c r="E22" t="e">
        <f>IF(VLOOKUP('Controle Uniek Gas'!$A22,#REF!,9,FALSE)=VLOOKUP($A22,#REF!,6,FALSE),(VLOOKUP(#REF!,#REF!,9,FALSE)))</f>
        <v>#REF!</v>
      </c>
      <c r="F22" t="e">
        <f>IF(VLOOKUP('Controle Uniek Gas'!$A22,#REF!,10,FALSE)=VLOOKUP($A22,#REF!,7,FALSE),(VLOOKUP(#REF!,#REF!,10,FALSE)))</f>
        <v>#REF!</v>
      </c>
      <c r="G22" t="e">
        <f>IF(VLOOKUP('Controle Uniek Gas'!$A22,#REF!,11,FALSE)=VLOOKUP($A22,#REF!,8,FALSE),(VLOOKUP(#REF!,#REF!,11,FALSE)))</f>
        <v>#REF!</v>
      </c>
      <c r="H22" t="e">
        <f t="shared" si="0"/>
        <v>#REF!</v>
      </c>
      <c r="I22" t="e">
        <f t="shared" si="1"/>
        <v>#REF!</v>
      </c>
    </row>
    <row r="23" spans="1:9" x14ac:dyDescent="0.45">
      <c r="A23" t="e">
        <f>VLOOKUP(#REF!,#REF!,1,FALSE)</f>
        <v>#REF!</v>
      </c>
      <c r="B23" t="e">
        <f>IF(VLOOKUP('Controle Uniek Gas'!A23,#REF!,6,FALSE)=VLOOKUP('Controle Uniek Gas'!A23,#REF!,3,FALSE),(VLOOKUP(#REF!,#REF!,6,FALSE)))</f>
        <v>#REF!</v>
      </c>
      <c r="C23" t="e">
        <f>IF(VLOOKUP('Controle Uniek Gas'!$A23,#REF!,7,FALSE)=VLOOKUP($A23,#REF!,4,FALSE),(VLOOKUP(#REF!,#REF!,7,FALSE)))</f>
        <v>#REF!</v>
      </c>
      <c r="D23" t="e">
        <f>IF(VLOOKUP('Controle Uniek Gas'!$A23,#REF!,8,FALSE)=VLOOKUP($A23,#REF!,5,FALSE),(VLOOKUP(#REF!,#REF!,8,FALSE)))</f>
        <v>#REF!</v>
      </c>
      <c r="E23" t="e">
        <f>IF(VLOOKUP('Controle Uniek Gas'!$A23,#REF!,9,FALSE)=VLOOKUP($A23,#REF!,6,FALSE),(VLOOKUP(#REF!,#REF!,9,FALSE)))</f>
        <v>#REF!</v>
      </c>
      <c r="F23" t="e">
        <f>IF(VLOOKUP('Controle Uniek Gas'!$A23,#REF!,10,FALSE)=VLOOKUP($A23,#REF!,7,FALSE),(VLOOKUP(#REF!,#REF!,10,FALSE)))</f>
        <v>#REF!</v>
      </c>
      <c r="G23" t="e">
        <f>IF(VLOOKUP('Controle Uniek Gas'!$A23,#REF!,11,FALSE)=VLOOKUP($A23,#REF!,8,FALSE),(VLOOKUP(#REF!,#REF!,11,FALSE)))</f>
        <v>#REF!</v>
      </c>
      <c r="H23" t="e">
        <f t="shared" si="0"/>
        <v>#REF!</v>
      </c>
      <c r="I23" t="e">
        <f t="shared" si="1"/>
        <v>#REF!</v>
      </c>
    </row>
    <row r="24" spans="1:9" x14ac:dyDescent="0.45">
      <c r="A24" t="e">
        <f>VLOOKUP(#REF!,#REF!,1,FALSE)</f>
        <v>#REF!</v>
      </c>
      <c r="B24" t="e">
        <f>IF(VLOOKUP('Controle Uniek Gas'!A24,#REF!,6,FALSE)=VLOOKUP('Controle Uniek Gas'!A24,#REF!,3,FALSE),(VLOOKUP(#REF!,#REF!,6,FALSE)))</f>
        <v>#REF!</v>
      </c>
      <c r="C24" t="e">
        <f>IF(VLOOKUP('Controle Uniek Gas'!$A24,#REF!,7,FALSE)=VLOOKUP($A24,#REF!,4,FALSE),(VLOOKUP(#REF!,#REF!,7,FALSE)))</f>
        <v>#REF!</v>
      </c>
      <c r="D24" t="e">
        <f>IF(VLOOKUP('Controle Uniek Gas'!$A24,#REF!,8,FALSE)=VLOOKUP($A24,#REF!,5,FALSE),(VLOOKUP(#REF!,#REF!,8,FALSE)))</f>
        <v>#REF!</v>
      </c>
      <c r="E24" t="e">
        <f>IF(VLOOKUP('Controle Uniek Gas'!$A24,#REF!,9,FALSE)=VLOOKUP($A24,#REF!,6,FALSE),(VLOOKUP(#REF!,#REF!,9,FALSE)))</f>
        <v>#REF!</v>
      </c>
      <c r="F24" t="e">
        <f>IF(VLOOKUP('Controle Uniek Gas'!$A24,#REF!,10,FALSE)=VLOOKUP($A24,#REF!,7,FALSE),(VLOOKUP(#REF!,#REF!,10,FALSE)))</f>
        <v>#REF!</v>
      </c>
      <c r="G24" t="e">
        <f>IF(VLOOKUP('Controle Uniek Gas'!$A24,#REF!,11,FALSE)=VLOOKUP($A24,#REF!,8,FALSE),(VLOOKUP(#REF!,#REF!,11,FALSE)))</f>
        <v>#REF!</v>
      </c>
      <c r="H24" t="e">
        <f t="shared" si="0"/>
        <v>#REF!</v>
      </c>
      <c r="I24" t="e">
        <f t="shared" si="1"/>
        <v>#REF!</v>
      </c>
    </row>
    <row r="25" spans="1:9" x14ac:dyDescent="0.45">
      <c r="A25" t="e">
        <f>VLOOKUP(#REF!,#REF!,1,FALSE)</f>
        <v>#REF!</v>
      </c>
      <c r="B25" t="e">
        <f>IF(VLOOKUP('Controle Uniek Gas'!A25,#REF!,6,FALSE)=VLOOKUP('Controle Uniek Gas'!A25,#REF!,3,FALSE),(VLOOKUP(#REF!,#REF!,6,FALSE)))</f>
        <v>#REF!</v>
      </c>
      <c r="C25" t="e">
        <f>IF(VLOOKUP('Controle Uniek Gas'!$A25,#REF!,7,FALSE)=VLOOKUP($A25,#REF!,4,FALSE),(VLOOKUP(#REF!,#REF!,7,FALSE)))</f>
        <v>#REF!</v>
      </c>
      <c r="D25" t="e">
        <f>IF(VLOOKUP('Controle Uniek Gas'!$A25,#REF!,8,FALSE)=VLOOKUP($A25,#REF!,5,FALSE),(VLOOKUP(#REF!,#REF!,8,FALSE)))</f>
        <v>#REF!</v>
      </c>
      <c r="E25" t="e">
        <f>IF(VLOOKUP('Controle Uniek Gas'!$A25,#REF!,9,FALSE)=VLOOKUP($A25,#REF!,6,FALSE),(VLOOKUP(#REF!,#REF!,9,FALSE)))</f>
        <v>#REF!</v>
      </c>
      <c r="F25" t="e">
        <f>IF(VLOOKUP('Controle Uniek Gas'!$A25,#REF!,10,FALSE)=VLOOKUP($A25,#REF!,7,FALSE),(VLOOKUP(#REF!,#REF!,10,FALSE)))</f>
        <v>#REF!</v>
      </c>
      <c r="G25" t="e">
        <f>IF(VLOOKUP('Controle Uniek Gas'!$A25,#REF!,11,FALSE)=VLOOKUP($A25,#REF!,8,FALSE),(VLOOKUP(#REF!,#REF!,11,FALSE)))</f>
        <v>#REF!</v>
      </c>
      <c r="H25" t="e">
        <f t="shared" si="0"/>
        <v>#REF!</v>
      </c>
      <c r="I25" t="e">
        <f t="shared" si="1"/>
        <v>#REF!</v>
      </c>
    </row>
    <row r="26" spans="1:9" x14ac:dyDescent="0.45">
      <c r="A26" t="e">
        <f>VLOOKUP(#REF!,#REF!,1,FALSE)</f>
        <v>#REF!</v>
      </c>
      <c r="B26" t="e">
        <f>IF(VLOOKUP('Controle Uniek Gas'!A26,#REF!,6,FALSE)=VLOOKUP('Controle Uniek Gas'!A26,#REF!,3,FALSE),(VLOOKUP(#REF!,#REF!,6,FALSE)))</f>
        <v>#REF!</v>
      </c>
      <c r="C26" t="e">
        <f>IF(VLOOKUP('Controle Uniek Gas'!$A26,#REF!,7,FALSE)=VLOOKUP($A26,#REF!,4,FALSE),(VLOOKUP(#REF!,#REF!,7,FALSE)))</f>
        <v>#REF!</v>
      </c>
      <c r="D26" t="e">
        <f>IF(VLOOKUP('Controle Uniek Gas'!$A26,#REF!,8,FALSE)=VLOOKUP($A26,#REF!,5,FALSE),(VLOOKUP(#REF!,#REF!,8,FALSE)))</f>
        <v>#REF!</v>
      </c>
      <c r="E26" t="e">
        <f>IF(VLOOKUP('Controle Uniek Gas'!$A26,#REF!,9,FALSE)=VLOOKUP($A26,#REF!,6,FALSE),(VLOOKUP(#REF!,#REF!,9,FALSE)))</f>
        <v>#REF!</v>
      </c>
      <c r="F26" t="e">
        <f>IF(VLOOKUP('Controle Uniek Gas'!$A26,#REF!,10,FALSE)=VLOOKUP($A26,#REF!,7,FALSE),(VLOOKUP(#REF!,#REF!,10,FALSE)))</f>
        <v>#REF!</v>
      </c>
      <c r="G26" t="e">
        <f>IF(VLOOKUP('Controle Uniek Gas'!$A26,#REF!,11,FALSE)=VLOOKUP($A26,#REF!,8,FALSE),(VLOOKUP(#REF!,#REF!,11,FALSE)))</f>
        <v>#REF!</v>
      </c>
      <c r="H26" t="e">
        <f t="shared" si="0"/>
        <v>#REF!</v>
      </c>
      <c r="I26" t="e">
        <f t="shared" si="1"/>
        <v>#REF!</v>
      </c>
    </row>
    <row r="27" spans="1:9" x14ac:dyDescent="0.45">
      <c r="A27" t="e">
        <f>VLOOKUP(#REF!,#REF!,1,FALSE)</f>
        <v>#REF!</v>
      </c>
      <c r="B27" t="e">
        <f>IF(VLOOKUP('Controle Uniek Gas'!A27,#REF!,6,FALSE)=VLOOKUP('Controle Uniek Gas'!A27,#REF!,3,FALSE),(VLOOKUP(#REF!,#REF!,6,FALSE)))</f>
        <v>#REF!</v>
      </c>
      <c r="C27" t="e">
        <f>IF(VLOOKUP('Controle Uniek Gas'!$A27,#REF!,7,FALSE)=VLOOKUP($A27,#REF!,4,FALSE),(VLOOKUP(#REF!,#REF!,7,FALSE)))</f>
        <v>#REF!</v>
      </c>
      <c r="D27" t="e">
        <f>IF(VLOOKUP('Controle Uniek Gas'!$A27,#REF!,8,FALSE)=VLOOKUP($A27,#REF!,5,FALSE),(VLOOKUP(#REF!,#REF!,8,FALSE)))</f>
        <v>#REF!</v>
      </c>
      <c r="E27" t="e">
        <f>IF(VLOOKUP('Controle Uniek Gas'!$A27,#REF!,9,FALSE)=VLOOKUP($A27,#REF!,6,FALSE),(VLOOKUP(#REF!,#REF!,9,FALSE)))</f>
        <v>#REF!</v>
      </c>
      <c r="F27" t="e">
        <f>IF(VLOOKUP('Controle Uniek Gas'!$A27,#REF!,10,FALSE)=VLOOKUP($A27,#REF!,7,FALSE),(VLOOKUP(#REF!,#REF!,10,FALSE)))</f>
        <v>#REF!</v>
      </c>
      <c r="G27" t="e">
        <f>IF(VLOOKUP('Controle Uniek Gas'!$A27,#REF!,11,FALSE)=VLOOKUP($A27,#REF!,8,FALSE),(VLOOKUP(#REF!,#REF!,11,FALSE)))</f>
        <v>#REF!</v>
      </c>
      <c r="H27" t="e">
        <f t="shared" si="0"/>
        <v>#REF!</v>
      </c>
      <c r="I27" t="e">
        <f t="shared" si="1"/>
        <v>#REF!</v>
      </c>
    </row>
    <row r="28" spans="1:9" x14ac:dyDescent="0.45">
      <c r="A28" t="e">
        <f>VLOOKUP(#REF!,#REF!,1,FALSE)</f>
        <v>#REF!</v>
      </c>
      <c r="B28" t="e">
        <f>IF(VLOOKUP('Controle Uniek Gas'!A28,#REF!,6,FALSE)=VLOOKUP('Controle Uniek Gas'!A28,#REF!,3,FALSE),(VLOOKUP(#REF!,#REF!,6,FALSE)))</f>
        <v>#REF!</v>
      </c>
      <c r="C28" t="e">
        <f>IF(VLOOKUP('Controle Uniek Gas'!$A28,#REF!,7,FALSE)=VLOOKUP($A28,#REF!,4,FALSE),(VLOOKUP(#REF!,#REF!,7,FALSE)))</f>
        <v>#REF!</v>
      </c>
      <c r="D28" t="e">
        <f>IF(VLOOKUP('Controle Uniek Gas'!$A28,#REF!,8,FALSE)=VLOOKUP($A28,#REF!,5,FALSE),(VLOOKUP(#REF!,#REF!,8,FALSE)))</f>
        <v>#REF!</v>
      </c>
      <c r="E28" t="e">
        <f>IF(VLOOKUP('Controle Uniek Gas'!$A28,#REF!,9,FALSE)=VLOOKUP($A28,#REF!,6,FALSE),(VLOOKUP(#REF!,#REF!,9,FALSE)))</f>
        <v>#REF!</v>
      </c>
      <c r="F28" t="e">
        <f>IF(VLOOKUP('Controle Uniek Gas'!$A28,#REF!,10,FALSE)=VLOOKUP($A28,#REF!,7,FALSE),(VLOOKUP(#REF!,#REF!,10,FALSE)))</f>
        <v>#REF!</v>
      </c>
      <c r="G28" t="e">
        <f>IF(VLOOKUP('Controle Uniek Gas'!$A28,#REF!,11,FALSE)=VLOOKUP($A28,#REF!,8,FALSE),(VLOOKUP(#REF!,#REF!,11,FALSE)))</f>
        <v>#REF!</v>
      </c>
      <c r="H28" t="e">
        <f t="shared" si="0"/>
        <v>#REF!</v>
      </c>
      <c r="I28" t="e">
        <f t="shared" si="1"/>
        <v>#REF!</v>
      </c>
    </row>
    <row r="29" spans="1:9" x14ac:dyDescent="0.45">
      <c r="A29" t="e">
        <f>VLOOKUP(#REF!,#REF!,1,FALSE)</f>
        <v>#REF!</v>
      </c>
      <c r="B29" t="e">
        <f>IF(VLOOKUP('Controle Uniek Gas'!A29,#REF!,6,FALSE)=VLOOKUP('Controle Uniek Gas'!A29,#REF!,3,FALSE),(VLOOKUP(#REF!,#REF!,6,FALSE)))</f>
        <v>#REF!</v>
      </c>
      <c r="C29" t="e">
        <f>IF(VLOOKUP('Controle Uniek Gas'!$A29,#REF!,7,FALSE)=VLOOKUP($A29,#REF!,4,FALSE),(VLOOKUP(#REF!,#REF!,7,FALSE)))</f>
        <v>#REF!</v>
      </c>
      <c r="D29" t="e">
        <f>IF(VLOOKUP('Controle Uniek Gas'!$A29,#REF!,8,FALSE)=VLOOKUP($A29,#REF!,5,FALSE),(VLOOKUP(#REF!,#REF!,8,FALSE)))</f>
        <v>#REF!</v>
      </c>
      <c r="E29" t="e">
        <f>IF(VLOOKUP('Controle Uniek Gas'!$A29,#REF!,9,FALSE)=VLOOKUP($A29,#REF!,6,FALSE),(VLOOKUP(#REF!,#REF!,9,FALSE)))</f>
        <v>#REF!</v>
      </c>
      <c r="F29" t="e">
        <f>IF(VLOOKUP('Controle Uniek Gas'!$A29,#REF!,10,FALSE)=VLOOKUP($A29,#REF!,7,FALSE),(VLOOKUP(#REF!,#REF!,10,FALSE)))</f>
        <v>#REF!</v>
      </c>
      <c r="G29" t="e">
        <f>IF(VLOOKUP('Controle Uniek Gas'!$A29,#REF!,11,FALSE)=VLOOKUP($A29,#REF!,8,FALSE),(VLOOKUP(#REF!,#REF!,11,FALSE)))</f>
        <v>#REF!</v>
      </c>
      <c r="H29" t="e">
        <f t="shared" si="0"/>
        <v>#REF!</v>
      </c>
      <c r="I29" t="e">
        <f t="shared" si="1"/>
        <v>#REF!</v>
      </c>
    </row>
    <row r="30" spans="1:9" x14ac:dyDescent="0.45">
      <c r="A30" t="e">
        <f>VLOOKUP(#REF!,#REF!,1,FALSE)</f>
        <v>#REF!</v>
      </c>
      <c r="B30" t="e">
        <f>IF(VLOOKUP('Controle Uniek Gas'!A30,#REF!,6,FALSE)=VLOOKUP('Controle Uniek Gas'!A30,#REF!,3,FALSE),(VLOOKUP(#REF!,#REF!,6,FALSE)))</f>
        <v>#REF!</v>
      </c>
      <c r="C30" t="e">
        <f>IF(VLOOKUP('Controle Uniek Gas'!$A30,#REF!,7,FALSE)=VLOOKUP($A30,#REF!,4,FALSE),(VLOOKUP(#REF!,#REF!,7,FALSE)))</f>
        <v>#REF!</v>
      </c>
      <c r="D30" t="e">
        <f>IF(VLOOKUP('Controle Uniek Gas'!$A30,#REF!,8,FALSE)=VLOOKUP($A30,#REF!,5,FALSE),(VLOOKUP(#REF!,#REF!,8,FALSE)))</f>
        <v>#REF!</v>
      </c>
      <c r="E30" t="e">
        <f>IF(VLOOKUP('Controle Uniek Gas'!$A30,#REF!,9,FALSE)=VLOOKUP($A30,#REF!,6,FALSE),(VLOOKUP(#REF!,#REF!,9,FALSE)))</f>
        <v>#REF!</v>
      </c>
      <c r="F30" t="e">
        <f>IF(VLOOKUP('Controle Uniek Gas'!$A30,#REF!,10,FALSE)=VLOOKUP($A30,#REF!,7,FALSE),(VLOOKUP(#REF!,#REF!,10,FALSE)))</f>
        <v>#REF!</v>
      </c>
      <c r="G30" t="e">
        <f>IF(VLOOKUP('Controle Uniek Gas'!$A30,#REF!,11,FALSE)=VLOOKUP($A30,#REF!,8,FALSE),(VLOOKUP(#REF!,#REF!,11,FALSE)))</f>
        <v>#REF!</v>
      </c>
      <c r="H30" t="e">
        <f t="shared" si="0"/>
        <v>#REF!</v>
      </c>
      <c r="I30" t="e">
        <f t="shared" si="1"/>
        <v>#REF!</v>
      </c>
    </row>
    <row r="31" spans="1:9" x14ac:dyDescent="0.45">
      <c r="A31" t="e">
        <f>VLOOKUP(#REF!,#REF!,1,FALSE)</f>
        <v>#REF!</v>
      </c>
      <c r="B31" t="e">
        <f>IF(VLOOKUP('Controle Uniek Gas'!A31,#REF!,6,FALSE)=VLOOKUP('Controle Uniek Gas'!A31,#REF!,3,FALSE),(VLOOKUP(#REF!,#REF!,6,FALSE)))</f>
        <v>#REF!</v>
      </c>
      <c r="C31" t="e">
        <f>IF(VLOOKUP('Controle Uniek Gas'!$A31,#REF!,7,FALSE)=VLOOKUP($A31,#REF!,4,FALSE),(VLOOKUP(#REF!,#REF!,7,FALSE)))</f>
        <v>#REF!</v>
      </c>
      <c r="D31" t="e">
        <f>IF(VLOOKUP('Controle Uniek Gas'!$A31,#REF!,8,FALSE)=VLOOKUP($A31,#REF!,5,FALSE),(VLOOKUP(#REF!,#REF!,8,FALSE)))</f>
        <v>#REF!</v>
      </c>
      <c r="E31" t="e">
        <f>IF(VLOOKUP('Controle Uniek Gas'!$A31,#REF!,9,FALSE)=VLOOKUP($A31,#REF!,6,FALSE),(VLOOKUP(#REF!,#REF!,9,FALSE)))</f>
        <v>#REF!</v>
      </c>
      <c r="F31" t="e">
        <f>IF(VLOOKUP('Controle Uniek Gas'!$A31,#REF!,10,FALSE)=VLOOKUP($A31,#REF!,7,FALSE),(VLOOKUP(#REF!,#REF!,10,FALSE)))</f>
        <v>#REF!</v>
      </c>
      <c r="G31" t="e">
        <f>IF(VLOOKUP('Controle Uniek Gas'!$A31,#REF!,11,FALSE)=VLOOKUP($A31,#REF!,8,FALSE),(VLOOKUP(#REF!,#REF!,11,FALSE)))</f>
        <v>#REF!</v>
      </c>
      <c r="H31" t="e">
        <f t="shared" si="0"/>
        <v>#REF!</v>
      </c>
      <c r="I31" t="e">
        <f t="shared" si="1"/>
        <v>#REF!</v>
      </c>
    </row>
    <row r="32" spans="1:9" x14ac:dyDescent="0.45">
      <c r="A32" t="e">
        <f>VLOOKUP(#REF!,#REF!,1,FALSE)</f>
        <v>#REF!</v>
      </c>
      <c r="B32" t="e">
        <f>IF(VLOOKUP('Controle Uniek Gas'!A32,#REF!,6,FALSE)=VLOOKUP('Controle Uniek Gas'!A32,#REF!,3,FALSE),(VLOOKUP(#REF!,#REF!,6,FALSE)))</f>
        <v>#REF!</v>
      </c>
      <c r="C32" t="e">
        <f>IF(VLOOKUP('Controle Uniek Gas'!$A32,#REF!,7,FALSE)=VLOOKUP($A32,#REF!,4,FALSE),(VLOOKUP(#REF!,#REF!,7,FALSE)))</f>
        <v>#REF!</v>
      </c>
      <c r="D32" t="e">
        <f>IF(VLOOKUP('Controle Uniek Gas'!$A32,#REF!,8,FALSE)=VLOOKUP($A32,#REF!,5,FALSE),(VLOOKUP(#REF!,#REF!,8,FALSE)))</f>
        <v>#REF!</v>
      </c>
      <c r="E32" t="e">
        <f>IF(VLOOKUP('Controle Uniek Gas'!$A32,#REF!,9,FALSE)=VLOOKUP($A32,#REF!,6,FALSE),(VLOOKUP(#REF!,#REF!,9,FALSE)))</f>
        <v>#REF!</v>
      </c>
      <c r="F32" t="e">
        <f>IF(VLOOKUP('Controle Uniek Gas'!$A32,#REF!,10,FALSE)=VLOOKUP($A32,#REF!,7,FALSE),(VLOOKUP(#REF!,#REF!,10,FALSE)))</f>
        <v>#REF!</v>
      </c>
      <c r="G32" t="e">
        <f>IF(VLOOKUP('Controle Uniek Gas'!$A32,#REF!,11,FALSE)=VLOOKUP($A32,#REF!,8,FALSE),(VLOOKUP(#REF!,#REF!,11,FALSE)))</f>
        <v>#REF!</v>
      </c>
      <c r="H32" t="e">
        <f t="shared" si="0"/>
        <v>#REF!</v>
      </c>
      <c r="I32" t="e">
        <f t="shared" si="1"/>
        <v>#REF!</v>
      </c>
    </row>
    <row r="33" spans="1:9" x14ac:dyDescent="0.45">
      <c r="A33" t="e">
        <f>VLOOKUP(#REF!,#REF!,1,FALSE)</f>
        <v>#REF!</v>
      </c>
      <c r="B33" t="e">
        <f>IF(VLOOKUP('Controle Uniek Gas'!A33,#REF!,6,FALSE)=VLOOKUP('Controle Uniek Gas'!A33,#REF!,3,FALSE),(VLOOKUP(#REF!,#REF!,6,FALSE)))</f>
        <v>#REF!</v>
      </c>
      <c r="C33" t="e">
        <f>IF(VLOOKUP('Controle Uniek Gas'!$A33,#REF!,7,FALSE)=VLOOKUP($A33,#REF!,4,FALSE),(VLOOKUP(#REF!,#REF!,7,FALSE)))</f>
        <v>#REF!</v>
      </c>
      <c r="D33" t="e">
        <f>IF(VLOOKUP('Controle Uniek Gas'!$A33,#REF!,8,FALSE)=VLOOKUP($A33,#REF!,5,FALSE),(VLOOKUP(#REF!,#REF!,8,FALSE)))</f>
        <v>#REF!</v>
      </c>
      <c r="E33" t="e">
        <f>IF(VLOOKUP('Controle Uniek Gas'!$A33,#REF!,9,FALSE)=VLOOKUP($A33,#REF!,6,FALSE),(VLOOKUP(#REF!,#REF!,9,FALSE)))</f>
        <v>#REF!</v>
      </c>
      <c r="F33" t="e">
        <f>IF(VLOOKUP('Controle Uniek Gas'!$A33,#REF!,10,FALSE)=VLOOKUP($A33,#REF!,7,FALSE),(VLOOKUP(#REF!,#REF!,10,FALSE)))</f>
        <v>#REF!</v>
      </c>
      <c r="G33" t="e">
        <f>IF(VLOOKUP('Controle Uniek Gas'!$A33,#REF!,11,FALSE)=VLOOKUP($A33,#REF!,8,FALSE),(VLOOKUP(#REF!,#REF!,11,FALSE)))</f>
        <v>#REF!</v>
      </c>
      <c r="H33" t="e">
        <f t="shared" si="0"/>
        <v>#REF!</v>
      </c>
      <c r="I33" t="e">
        <f t="shared" si="1"/>
        <v>#REF!</v>
      </c>
    </row>
    <row r="34" spans="1:9" x14ac:dyDescent="0.45">
      <c r="A34" t="e">
        <f>VLOOKUP(#REF!,#REF!,1,FALSE)</f>
        <v>#REF!</v>
      </c>
      <c r="B34" t="e">
        <f>IF(VLOOKUP('Controle Uniek Gas'!A34,#REF!,6,FALSE)=VLOOKUP('Controle Uniek Gas'!A34,#REF!,3,FALSE),(VLOOKUP(#REF!,#REF!,6,FALSE)))</f>
        <v>#REF!</v>
      </c>
      <c r="C34" t="e">
        <f>IF(VLOOKUP('Controle Uniek Gas'!$A34,#REF!,7,FALSE)=VLOOKUP($A34,#REF!,4,FALSE),(VLOOKUP(#REF!,#REF!,7,FALSE)))</f>
        <v>#REF!</v>
      </c>
      <c r="D34" t="e">
        <f>IF(VLOOKUP('Controle Uniek Gas'!$A34,#REF!,8,FALSE)=VLOOKUP($A34,#REF!,5,FALSE),(VLOOKUP(#REF!,#REF!,8,FALSE)))</f>
        <v>#REF!</v>
      </c>
      <c r="E34" t="e">
        <f>IF(VLOOKUP('Controle Uniek Gas'!$A34,#REF!,9,FALSE)=VLOOKUP($A34,#REF!,6,FALSE),(VLOOKUP(#REF!,#REF!,9,FALSE)))</f>
        <v>#REF!</v>
      </c>
      <c r="F34" t="e">
        <f>IF(VLOOKUP('Controle Uniek Gas'!$A34,#REF!,10,FALSE)=VLOOKUP($A34,#REF!,7,FALSE),(VLOOKUP(#REF!,#REF!,10,FALSE)))</f>
        <v>#REF!</v>
      </c>
      <c r="G34" t="e">
        <f>IF(VLOOKUP('Controle Uniek Gas'!$A34,#REF!,11,FALSE)=VLOOKUP($A34,#REF!,8,FALSE),(VLOOKUP(#REF!,#REF!,11,FALSE)))</f>
        <v>#REF!</v>
      </c>
      <c r="H34" t="e">
        <f t="shared" si="0"/>
        <v>#REF!</v>
      </c>
      <c r="I34" t="e">
        <f t="shared" si="1"/>
        <v>#REF!</v>
      </c>
    </row>
    <row r="35" spans="1:9" x14ac:dyDescent="0.45">
      <c r="A35" t="e">
        <f>VLOOKUP(#REF!,#REF!,1,FALSE)</f>
        <v>#REF!</v>
      </c>
      <c r="B35" t="e">
        <f>IF(VLOOKUP('Controle Uniek Gas'!A35,#REF!,6,FALSE)=VLOOKUP('Controle Uniek Gas'!A35,#REF!,3,FALSE),(VLOOKUP(#REF!,#REF!,6,FALSE)))</f>
        <v>#REF!</v>
      </c>
      <c r="C35" t="e">
        <f>IF(VLOOKUP('Controle Uniek Gas'!$A35,#REF!,7,FALSE)=VLOOKUP($A35,#REF!,4,FALSE),(VLOOKUP(#REF!,#REF!,7,FALSE)))</f>
        <v>#REF!</v>
      </c>
      <c r="D35" t="e">
        <f>IF(VLOOKUP('Controle Uniek Gas'!$A35,#REF!,8,FALSE)=VLOOKUP($A35,#REF!,5,FALSE),(VLOOKUP(#REF!,#REF!,8,FALSE)))</f>
        <v>#REF!</v>
      </c>
      <c r="E35" t="e">
        <f>IF(VLOOKUP('Controle Uniek Gas'!$A35,#REF!,9,FALSE)=VLOOKUP($A35,#REF!,6,FALSE),(VLOOKUP(#REF!,#REF!,9,FALSE)))</f>
        <v>#REF!</v>
      </c>
      <c r="F35" t="e">
        <f>IF(VLOOKUP('Controle Uniek Gas'!$A35,#REF!,10,FALSE)=VLOOKUP($A35,#REF!,7,FALSE),(VLOOKUP(#REF!,#REF!,10,FALSE)))</f>
        <v>#REF!</v>
      </c>
      <c r="G35" t="e">
        <f>IF(VLOOKUP('Controle Uniek Gas'!$A35,#REF!,11,FALSE)=VLOOKUP($A35,#REF!,8,FALSE),(VLOOKUP(#REF!,#REF!,11,FALSE)))</f>
        <v>#REF!</v>
      </c>
      <c r="H35" t="e">
        <f t="shared" si="0"/>
        <v>#REF!</v>
      </c>
      <c r="I35" t="e">
        <f t="shared" si="1"/>
        <v>#REF!</v>
      </c>
    </row>
    <row r="36" spans="1:9" x14ac:dyDescent="0.45">
      <c r="A36" t="e">
        <f>VLOOKUP(#REF!,#REF!,1,FALSE)</f>
        <v>#REF!</v>
      </c>
      <c r="B36" t="e">
        <f>IF(VLOOKUP('Controle Uniek Gas'!A36,#REF!,6,FALSE)=VLOOKUP('Controle Uniek Gas'!A36,#REF!,3,FALSE),(VLOOKUP(#REF!,#REF!,6,FALSE)))</f>
        <v>#REF!</v>
      </c>
      <c r="C36" t="e">
        <f>IF(VLOOKUP('Controle Uniek Gas'!$A36,#REF!,7,FALSE)=VLOOKUP($A36,#REF!,4,FALSE),(VLOOKUP(#REF!,#REF!,7,FALSE)))</f>
        <v>#REF!</v>
      </c>
      <c r="D36" t="e">
        <f>IF(VLOOKUP('Controle Uniek Gas'!$A36,#REF!,8,FALSE)=VLOOKUP($A36,#REF!,5,FALSE),(VLOOKUP(#REF!,#REF!,8,FALSE)))</f>
        <v>#REF!</v>
      </c>
      <c r="E36" t="e">
        <f>IF(VLOOKUP('Controle Uniek Gas'!$A36,#REF!,9,FALSE)=VLOOKUP($A36,#REF!,6,FALSE),(VLOOKUP(#REF!,#REF!,9,FALSE)))</f>
        <v>#REF!</v>
      </c>
      <c r="F36" t="e">
        <f>IF(VLOOKUP('Controle Uniek Gas'!$A36,#REF!,10,FALSE)=VLOOKUP($A36,#REF!,7,FALSE),(VLOOKUP(#REF!,#REF!,10,FALSE)))</f>
        <v>#REF!</v>
      </c>
      <c r="G36" t="e">
        <f>IF(VLOOKUP('Controle Uniek Gas'!$A36,#REF!,11,FALSE)=VLOOKUP($A36,#REF!,8,FALSE),(VLOOKUP(#REF!,#REF!,11,FALSE)))</f>
        <v>#REF!</v>
      </c>
      <c r="H36" t="e">
        <f t="shared" si="0"/>
        <v>#REF!</v>
      </c>
      <c r="I36" t="e">
        <f t="shared" si="1"/>
        <v>#REF!</v>
      </c>
    </row>
    <row r="37" spans="1:9" x14ac:dyDescent="0.45">
      <c r="A37" t="e">
        <f>VLOOKUP(#REF!,#REF!,1,FALSE)</f>
        <v>#REF!</v>
      </c>
      <c r="B37" t="e">
        <f>IF(VLOOKUP('Controle Uniek Gas'!A37,#REF!,6,FALSE)=VLOOKUP('Controle Uniek Gas'!A37,#REF!,3,FALSE),(VLOOKUP(#REF!,#REF!,6,FALSE)))</f>
        <v>#REF!</v>
      </c>
      <c r="C37" t="e">
        <f>IF(VLOOKUP('Controle Uniek Gas'!$A37,#REF!,7,FALSE)=VLOOKUP($A37,#REF!,4,FALSE),(VLOOKUP(#REF!,#REF!,7,FALSE)))</f>
        <v>#REF!</v>
      </c>
      <c r="D37" t="e">
        <f>IF(VLOOKUP('Controle Uniek Gas'!$A37,#REF!,8,FALSE)=VLOOKUP($A37,#REF!,5,FALSE),(VLOOKUP(#REF!,#REF!,8,FALSE)))</f>
        <v>#REF!</v>
      </c>
      <c r="E37" t="e">
        <f>IF(VLOOKUP('Controle Uniek Gas'!$A37,#REF!,9,FALSE)=VLOOKUP($A37,#REF!,6,FALSE),(VLOOKUP(#REF!,#REF!,9,FALSE)))</f>
        <v>#REF!</v>
      </c>
      <c r="F37" t="e">
        <f>IF(VLOOKUP('Controle Uniek Gas'!$A37,#REF!,10,FALSE)=VLOOKUP($A37,#REF!,7,FALSE),(VLOOKUP(#REF!,#REF!,10,FALSE)))</f>
        <v>#REF!</v>
      </c>
      <c r="G37" t="e">
        <f>IF(VLOOKUP('Controle Uniek Gas'!$A37,#REF!,11,FALSE)=VLOOKUP($A37,#REF!,8,FALSE),(VLOOKUP(#REF!,#REF!,11,FALSE)))</f>
        <v>#REF!</v>
      </c>
      <c r="H37" t="e">
        <f t="shared" si="0"/>
        <v>#REF!</v>
      </c>
      <c r="I37" t="e">
        <f t="shared" si="1"/>
        <v>#REF!</v>
      </c>
    </row>
    <row r="38" spans="1:9" x14ac:dyDescent="0.45">
      <c r="A38" t="e">
        <f>VLOOKUP(#REF!,#REF!,1,FALSE)</f>
        <v>#REF!</v>
      </c>
      <c r="B38" t="e">
        <f>IF(VLOOKUP('Controle Uniek Gas'!A38,#REF!,6,FALSE)=VLOOKUP('Controle Uniek Gas'!A38,#REF!,3,FALSE),(VLOOKUP(#REF!,#REF!,6,FALSE)))</f>
        <v>#REF!</v>
      </c>
      <c r="C38" t="e">
        <f>IF(VLOOKUP('Controle Uniek Gas'!$A38,#REF!,7,FALSE)=VLOOKUP($A38,#REF!,4,FALSE),(VLOOKUP(#REF!,#REF!,7,FALSE)))</f>
        <v>#REF!</v>
      </c>
      <c r="D38" t="e">
        <f>IF(VLOOKUP('Controle Uniek Gas'!$A38,#REF!,8,FALSE)=VLOOKUP($A38,#REF!,5,FALSE),(VLOOKUP(#REF!,#REF!,8,FALSE)))</f>
        <v>#REF!</v>
      </c>
      <c r="E38" t="e">
        <f>IF(VLOOKUP('Controle Uniek Gas'!$A38,#REF!,9,FALSE)=VLOOKUP($A38,#REF!,6,FALSE),(VLOOKUP(#REF!,#REF!,9,FALSE)))</f>
        <v>#REF!</v>
      </c>
      <c r="F38" t="e">
        <f>IF(VLOOKUP('Controle Uniek Gas'!$A38,#REF!,10,FALSE)=VLOOKUP($A38,#REF!,7,FALSE),(VLOOKUP(#REF!,#REF!,10,FALSE)))</f>
        <v>#REF!</v>
      </c>
      <c r="G38" t="e">
        <f>IF(VLOOKUP('Controle Uniek Gas'!$A38,#REF!,11,FALSE)=VLOOKUP($A38,#REF!,8,FALSE),(VLOOKUP(#REF!,#REF!,11,FALSE)))</f>
        <v>#REF!</v>
      </c>
      <c r="H38" t="e">
        <f t="shared" si="0"/>
        <v>#REF!</v>
      </c>
      <c r="I38" t="e">
        <f t="shared" si="1"/>
        <v>#REF!</v>
      </c>
    </row>
    <row r="39" spans="1:9" x14ac:dyDescent="0.45">
      <c r="A39" t="e">
        <f>VLOOKUP(#REF!,#REF!,1,FALSE)</f>
        <v>#REF!</v>
      </c>
      <c r="B39" t="e">
        <f>IF(VLOOKUP('Controle Uniek Gas'!A39,#REF!,6,FALSE)=VLOOKUP('Controle Uniek Gas'!A39,#REF!,3,FALSE),(VLOOKUP(#REF!,#REF!,6,FALSE)))</f>
        <v>#REF!</v>
      </c>
      <c r="C39" t="e">
        <f>IF(VLOOKUP('Controle Uniek Gas'!$A39,#REF!,7,FALSE)=VLOOKUP($A39,#REF!,4,FALSE),(VLOOKUP(#REF!,#REF!,7,FALSE)))</f>
        <v>#REF!</v>
      </c>
      <c r="D39" t="e">
        <f>IF(VLOOKUP('Controle Uniek Gas'!$A39,#REF!,8,FALSE)=VLOOKUP($A39,#REF!,5,FALSE),(VLOOKUP(#REF!,#REF!,8,FALSE)))</f>
        <v>#REF!</v>
      </c>
      <c r="E39" t="e">
        <f>IF(VLOOKUP('Controle Uniek Gas'!$A39,#REF!,9,FALSE)=VLOOKUP($A39,#REF!,6,FALSE),(VLOOKUP(#REF!,#REF!,9,FALSE)))</f>
        <v>#REF!</v>
      </c>
      <c r="F39" t="e">
        <f>IF(VLOOKUP('Controle Uniek Gas'!$A39,#REF!,10,FALSE)=VLOOKUP($A39,#REF!,7,FALSE),(VLOOKUP(#REF!,#REF!,10,FALSE)))</f>
        <v>#REF!</v>
      </c>
      <c r="G39" t="e">
        <f>IF(VLOOKUP('Controle Uniek Gas'!$A39,#REF!,11,FALSE)=VLOOKUP($A39,#REF!,8,FALSE),(VLOOKUP(#REF!,#REF!,11,FALSE)))</f>
        <v>#REF!</v>
      </c>
      <c r="H39" t="e">
        <f t="shared" si="0"/>
        <v>#REF!</v>
      </c>
      <c r="I39" t="e">
        <f t="shared" si="1"/>
        <v>#REF!</v>
      </c>
    </row>
    <row r="40" spans="1:9" x14ac:dyDescent="0.45">
      <c r="A40" t="e">
        <f>VLOOKUP(#REF!,#REF!,1,FALSE)</f>
        <v>#REF!</v>
      </c>
      <c r="B40" t="e">
        <f>IF(VLOOKUP('Controle Uniek Gas'!A40,#REF!,6,FALSE)=VLOOKUP('Controle Uniek Gas'!A40,#REF!,3,FALSE),(VLOOKUP(#REF!,#REF!,6,FALSE)))</f>
        <v>#REF!</v>
      </c>
      <c r="C40" t="e">
        <f>IF(VLOOKUP('Controle Uniek Gas'!$A40,#REF!,7,FALSE)=VLOOKUP($A40,#REF!,4,FALSE),(VLOOKUP(#REF!,#REF!,7,FALSE)))</f>
        <v>#REF!</v>
      </c>
      <c r="D40" t="e">
        <f>IF(VLOOKUP('Controle Uniek Gas'!$A40,#REF!,8,FALSE)=VLOOKUP($A40,#REF!,5,FALSE),(VLOOKUP(#REF!,#REF!,8,FALSE)))</f>
        <v>#REF!</v>
      </c>
      <c r="E40" t="e">
        <f>IF(VLOOKUP('Controle Uniek Gas'!$A40,#REF!,9,FALSE)=VLOOKUP($A40,#REF!,6,FALSE),(VLOOKUP(#REF!,#REF!,9,FALSE)))</f>
        <v>#REF!</v>
      </c>
      <c r="F40" t="e">
        <f>IF(VLOOKUP('Controle Uniek Gas'!$A40,#REF!,10,FALSE)=VLOOKUP($A40,#REF!,7,FALSE),(VLOOKUP(#REF!,#REF!,10,FALSE)))</f>
        <v>#REF!</v>
      </c>
      <c r="G40" t="e">
        <f>IF(VLOOKUP('Controle Uniek Gas'!$A40,#REF!,11,FALSE)=VLOOKUP($A40,#REF!,8,FALSE),(VLOOKUP(#REF!,#REF!,11,FALSE)))</f>
        <v>#REF!</v>
      </c>
      <c r="H40" t="e">
        <f t="shared" si="0"/>
        <v>#REF!</v>
      </c>
      <c r="I40" t="e">
        <f t="shared" si="1"/>
        <v>#REF!</v>
      </c>
    </row>
    <row r="41" spans="1:9" x14ac:dyDescent="0.45">
      <c r="A41" t="e">
        <f>VLOOKUP(#REF!,#REF!,1,FALSE)</f>
        <v>#REF!</v>
      </c>
      <c r="B41" t="e">
        <f>IF(VLOOKUP('Controle Uniek Gas'!A41,#REF!,6,FALSE)=VLOOKUP('Controle Uniek Gas'!A41,#REF!,3,FALSE),(VLOOKUP(#REF!,#REF!,6,FALSE)))</f>
        <v>#REF!</v>
      </c>
      <c r="C41" t="e">
        <f>IF(VLOOKUP('Controle Uniek Gas'!$A41,#REF!,7,FALSE)=VLOOKUP($A41,#REF!,4,FALSE),(VLOOKUP(#REF!,#REF!,7,FALSE)))</f>
        <v>#REF!</v>
      </c>
      <c r="D41" t="e">
        <f>IF(VLOOKUP('Controle Uniek Gas'!$A41,#REF!,8,FALSE)=VLOOKUP($A41,#REF!,5,FALSE),(VLOOKUP(#REF!,#REF!,8,FALSE)))</f>
        <v>#REF!</v>
      </c>
      <c r="E41" t="e">
        <f>IF(VLOOKUP('Controle Uniek Gas'!$A41,#REF!,9,FALSE)=VLOOKUP($A41,#REF!,6,FALSE),(VLOOKUP(#REF!,#REF!,9,FALSE)))</f>
        <v>#REF!</v>
      </c>
      <c r="F41" t="e">
        <f>IF(VLOOKUP('Controle Uniek Gas'!$A41,#REF!,10,FALSE)=VLOOKUP($A41,#REF!,7,FALSE),(VLOOKUP(#REF!,#REF!,10,FALSE)))</f>
        <v>#REF!</v>
      </c>
      <c r="G41" t="e">
        <f>IF(VLOOKUP('Controle Uniek Gas'!$A41,#REF!,11,FALSE)=VLOOKUP($A41,#REF!,8,FALSE),(VLOOKUP(#REF!,#REF!,11,FALSE)))</f>
        <v>#REF!</v>
      </c>
      <c r="H41" t="e">
        <f t="shared" si="0"/>
        <v>#REF!</v>
      </c>
      <c r="I41" t="e">
        <f t="shared" si="1"/>
        <v>#REF!</v>
      </c>
    </row>
    <row r="42" spans="1:9" x14ac:dyDescent="0.45">
      <c r="A42" t="e">
        <f>VLOOKUP(#REF!,#REF!,1,FALSE)</f>
        <v>#REF!</v>
      </c>
      <c r="B42" t="e">
        <f>IF(VLOOKUP('Controle Uniek Gas'!A42,#REF!,6,FALSE)=VLOOKUP('Controle Uniek Gas'!A42,#REF!,3,FALSE),(VLOOKUP(#REF!,#REF!,6,FALSE)))</f>
        <v>#REF!</v>
      </c>
      <c r="C42" t="e">
        <f>IF(VLOOKUP('Controle Uniek Gas'!$A42,#REF!,7,FALSE)=VLOOKUP($A42,#REF!,4,FALSE),(VLOOKUP(#REF!,#REF!,7,FALSE)))</f>
        <v>#REF!</v>
      </c>
      <c r="D42" t="e">
        <f>IF(VLOOKUP('Controle Uniek Gas'!$A42,#REF!,8,FALSE)=VLOOKUP($A42,#REF!,5,FALSE),(VLOOKUP(#REF!,#REF!,8,FALSE)))</f>
        <v>#REF!</v>
      </c>
      <c r="E42" t="e">
        <f>IF(VLOOKUP('Controle Uniek Gas'!$A42,#REF!,9,FALSE)=VLOOKUP($A42,#REF!,6,FALSE),(VLOOKUP(#REF!,#REF!,9,FALSE)))</f>
        <v>#REF!</v>
      </c>
      <c r="F42" t="e">
        <f>IF(VLOOKUP('Controle Uniek Gas'!$A42,#REF!,10,FALSE)=VLOOKUP($A42,#REF!,7,FALSE),(VLOOKUP(#REF!,#REF!,10,FALSE)))</f>
        <v>#REF!</v>
      </c>
      <c r="G42" t="e">
        <f>IF(VLOOKUP('Controle Uniek Gas'!$A42,#REF!,11,FALSE)=VLOOKUP($A42,#REF!,8,FALSE),(VLOOKUP(#REF!,#REF!,11,FALSE)))</f>
        <v>#REF!</v>
      </c>
      <c r="H42" t="e">
        <f t="shared" si="0"/>
        <v>#REF!</v>
      </c>
      <c r="I42" t="e">
        <f t="shared" si="1"/>
        <v>#REF!</v>
      </c>
    </row>
    <row r="43" spans="1:9" x14ac:dyDescent="0.45">
      <c r="A43" t="e">
        <f>VLOOKUP(#REF!,#REF!,1,FALSE)</f>
        <v>#REF!</v>
      </c>
      <c r="B43" t="e">
        <f>IF(VLOOKUP('Controle Uniek Gas'!A43,#REF!,6,FALSE)=VLOOKUP('Controle Uniek Gas'!A43,#REF!,3,FALSE),(VLOOKUP(#REF!,#REF!,6,FALSE)))</f>
        <v>#REF!</v>
      </c>
      <c r="C43" t="e">
        <f>IF(VLOOKUP('Controle Uniek Gas'!$A43,#REF!,7,FALSE)=VLOOKUP($A43,#REF!,4,FALSE),(VLOOKUP(#REF!,#REF!,7,FALSE)))</f>
        <v>#REF!</v>
      </c>
      <c r="D43" t="e">
        <f>IF(VLOOKUP('Controle Uniek Gas'!$A43,#REF!,8,FALSE)=VLOOKUP($A43,#REF!,5,FALSE),(VLOOKUP(#REF!,#REF!,8,FALSE)))</f>
        <v>#REF!</v>
      </c>
      <c r="E43" t="e">
        <f>IF(VLOOKUP('Controle Uniek Gas'!$A43,#REF!,9,FALSE)=VLOOKUP($A43,#REF!,6,FALSE),(VLOOKUP(#REF!,#REF!,9,FALSE)))</f>
        <v>#REF!</v>
      </c>
      <c r="F43" t="e">
        <f>IF(VLOOKUP('Controle Uniek Gas'!$A43,#REF!,10,FALSE)=VLOOKUP($A43,#REF!,7,FALSE),(VLOOKUP(#REF!,#REF!,10,FALSE)))</f>
        <v>#REF!</v>
      </c>
      <c r="G43" t="e">
        <f>IF(VLOOKUP('Controle Uniek Gas'!$A43,#REF!,11,FALSE)=VLOOKUP($A43,#REF!,8,FALSE),(VLOOKUP(#REF!,#REF!,11,FALSE)))</f>
        <v>#REF!</v>
      </c>
      <c r="H43" t="e">
        <f t="shared" si="0"/>
        <v>#REF!</v>
      </c>
      <c r="I43" t="e">
        <f t="shared" si="1"/>
        <v>#REF!</v>
      </c>
    </row>
    <row r="44" spans="1:9" x14ac:dyDescent="0.45">
      <c r="A44" t="e">
        <f>VLOOKUP(#REF!,#REF!,1,FALSE)</f>
        <v>#REF!</v>
      </c>
      <c r="B44" t="e">
        <f>IF(VLOOKUP('Controle Uniek Gas'!A44,#REF!,6,FALSE)=VLOOKUP('Controle Uniek Gas'!A44,#REF!,3,FALSE),(VLOOKUP(#REF!,#REF!,6,FALSE)))</f>
        <v>#REF!</v>
      </c>
      <c r="C44" t="e">
        <f>IF(VLOOKUP('Controle Uniek Gas'!$A44,#REF!,7,FALSE)=VLOOKUP($A44,#REF!,4,FALSE),(VLOOKUP(#REF!,#REF!,7,FALSE)))</f>
        <v>#REF!</v>
      </c>
      <c r="D44" t="e">
        <f>IF(VLOOKUP('Controle Uniek Gas'!$A44,#REF!,8,FALSE)=VLOOKUP($A44,#REF!,5,FALSE),(VLOOKUP(#REF!,#REF!,8,FALSE)))</f>
        <v>#REF!</v>
      </c>
      <c r="E44" t="e">
        <f>IF(VLOOKUP('Controle Uniek Gas'!$A44,#REF!,9,FALSE)=VLOOKUP($A44,#REF!,6,FALSE),(VLOOKUP(#REF!,#REF!,9,FALSE)))</f>
        <v>#REF!</v>
      </c>
      <c r="F44" t="e">
        <f>IF(VLOOKUP('Controle Uniek Gas'!$A44,#REF!,10,FALSE)=VLOOKUP($A44,#REF!,7,FALSE),(VLOOKUP(#REF!,#REF!,10,FALSE)))</f>
        <v>#REF!</v>
      </c>
      <c r="G44" t="e">
        <f>IF(VLOOKUP('Controle Uniek Gas'!$A44,#REF!,11,FALSE)=VLOOKUP($A44,#REF!,8,FALSE),(VLOOKUP(#REF!,#REF!,11,FALSE)))</f>
        <v>#REF!</v>
      </c>
      <c r="H44" t="e">
        <f t="shared" si="0"/>
        <v>#REF!</v>
      </c>
      <c r="I44" t="e">
        <f t="shared" si="1"/>
        <v>#REF!</v>
      </c>
    </row>
    <row r="45" spans="1:9" x14ac:dyDescent="0.45">
      <c r="A45" t="e">
        <f>VLOOKUP(#REF!,#REF!,1,FALSE)</f>
        <v>#REF!</v>
      </c>
      <c r="B45" t="e">
        <f>IF(VLOOKUP('Controle Uniek Gas'!A45,#REF!,6,FALSE)=VLOOKUP('Controle Uniek Gas'!A45,#REF!,3,FALSE),(VLOOKUP(#REF!,#REF!,6,FALSE)))</f>
        <v>#REF!</v>
      </c>
      <c r="C45" t="e">
        <f>IF(VLOOKUP('Controle Uniek Gas'!$A45,#REF!,7,FALSE)=VLOOKUP($A45,#REF!,4,FALSE),(VLOOKUP(#REF!,#REF!,7,FALSE)))</f>
        <v>#REF!</v>
      </c>
      <c r="D45" t="e">
        <f>IF(VLOOKUP('Controle Uniek Gas'!$A45,#REF!,8,FALSE)=VLOOKUP($A45,#REF!,5,FALSE),(VLOOKUP(#REF!,#REF!,8,FALSE)))</f>
        <v>#REF!</v>
      </c>
      <c r="E45" t="e">
        <f>IF(VLOOKUP('Controle Uniek Gas'!$A45,#REF!,9,FALSE)=VLOOKUP($A45,#REF!,6,FALSE),(VLOOKUP(#REF!,#REF!,9,FALSE)))</f>
        <v>#REF!</v>
      </c>
      <c r="F45" t="e">
        <f>IF(VLOOKUP('Controle Uniek Gas'!$A45,#REF!,10,FALSE)=VLOOKUP($A45,#REF!,7,FALSE),(VLOOKUP(#REF!,#REF!,10,FALSE)))</f>
        <v>#REF!</v>
      </c>
      <c r="G45" t="e">
        <f>IF(VLOOKUP('Controle Uniek Gas'!$A45,#REF!,11,FALSE)=VLOOKUP($A45,#REF!,8,FALSE),(VLOOKUP(#REF!,#REF!,11,FALSE)))</f>
        <v>#REF!</v>
      </c>
      <c r="H45" t="e">
        <f t="shared" si="0"/>
        <v>#REF!</v>
      </c>
      <c r="I45" t="e">
        <f t="shared" si="1"/>
        <v>#REF!</v>
      </c>
    </row>
    <row r="46" spans="1:9" x14ac:dyDescent="0.45">
      <c r="A46" t="e">
        <f>VLOOKUP(#REF!,#REF!,1,FALSE)</f>
        <v>#REF!</v>
      </c>
      <c r="B46" t="e">
        <f>IF(VLOOKUP('Controle Uniek Gas'!A46,#REF!,6,FALSE)=VLOOKUP('Controle Uniek Gas'!A46,#REF!,3,FALSE),(VLOOKUP(#REF!,#REF!,6,FALSE)))</f>
        <v>#REF!</v>
      </c>
      <c r="C46" t="e">
        <f>IF(VLOOKUP('Controle Uniek Gas'!$A46,#REF!,7,FALSE)=VLOOKUP($A46,#REF!,4,FALSE),(VLOOKUP(#REF!,#REF!,7,FALSE)))</f>
        <v>#REF!</v>
      </c>
      <c r="D46" t="e">
        <f>IF(VLOOKUP('Controle Uniek Gas'!$A46,#REF!,8,FALSE)=VLOOKUP($A46,#REF!,5,FALSE),(VLOOKUP(#REF!,#REF!,8,FALSE)))</f>
        <v>#REF!</v>
      </c>
      <c r="E46" t="e">
        <f>IF(VLOOKUP('Controle Uniek Gas'!$A46,#REF!,9,FALSE)=VLOOKUP($A46,#REF!,6,FALSE),(VLOOKUP(#REF!,#REF!,9,FALSE)))</f>
        <v>#REF!</v>
      </c>
      <c r="F46" t="e">
        <f>IF(VLOOKUP('Controle Uniek Gas'!$A46,#REF!,10,FALSE)=VLOOKUP($A46,#REF!,7,FALSE),(VLOOKUP(#REF!,#REF!,10,FALSE)))</f>
        <v>#REF!</v>
      </c>
      <c r="G46" t="e">
        <f>IF(VLOOKUP('Controle Uniek Gas'!$A46,#REF!,11,FALSE)=VLOOKUP($A46,#REF!,8,FALSE),(VLOOKUP(#REF!,#REF!,11,FALSE)))</f>
        <v>#REF!</v>
      </c>
      <c r="H46" t="e">
        <f t="shared" si="0"/>
        <v>#REF!</v>
      </c>
      <c r="I46" t="e">
        <f t="shared" si="1"/>
        <v>#REF!</v>
      </c>
    </row>
    <row r="47" spans="1:9" x14ac:dyDescent="0.45">
      <c r="A47" t="e">
        <f>VLOOKUP(#REF!,#REF!,1,FALSE)</f>
        <v>#REF!</v>
      </c>
      <c r="B47" t="e">
        <f>IF(VLOOKUP('Controle Uniek Gas'!A47,#REF!,6,FALSE)=VLOOKUP('Controle Uniek Gas'!A47,#REF!,3,FALSE),(VLOOKUP(#REF!,#REF!,6,FALSE)))</f>
        <v>#REF!</v>
      </c>
      <c r="C47" t="e">
        <f>IF(VLOOKUP('Controle Uniek Gas'!$A47,#REF!,7,FALSE)=VLOOKUP($A47,#REF!,4,FALSE),(VLOOKUP(#REF!,#REF!,7,FALSE)))</f>
        <v>#REF!</v>
      </c>
      <c r="D47" t="e">
        <f>IF(VLOOKUP('Controle Uniek Gas'!$A47,#REF!,8,FALSE)=VLOOKUP($A47,#REF!,5,FALSE),(VLOOKUP(#REF!,#REF!,8,FALSE)))</f>
        <v>#REF!</v>
      </c>
      <c r="E47" t="e">
        <f>IF(VLOOKUP('Controle Uniek Gas'!$A47,#REF!,9,FALSE)=VLOOKUP($A47,#REF!,6,FALSE),(VLOOKUP(#REF!,#REF!,9,FALSE)))</f>
        <v>#REF!</v>
      </c>
      <c r="F47" t="e">
        <f>IF(VLOOKUP('Controle Uniek Gas'!$A47,#REF!,10,FALSE)=VLOOKUP($A47,#REF!,7,FALSE),(VLOOKUP(#REF!,#REF!,10,FALSE)))</f>
        <v>#REF!</v>
      </c>
      <c r="G47" t="e">
        <f>IF(VLOOKUP('Controle Uniek Gas'!$A47,#REF!,11,FALSE)=VLOOKUP($A47,#REF!,8,FALSE),(VLOOKUP(#REF!,#REF!,11,FALSE)))</f>
        <v>#REF!</v>
      </c>
      <c r="H47" t="e">
        <f t="shared" si="0"/>
        <v>#REF!</v>
      </c>
      <c r="I47" t="e">
        <f t="shared" si="1"/>
        <v>#REF!</v>
      </c>
    </row>
    <row r="48" spans="1:9" x14ac:dyDescent="0.45">
      <c r="A48" t="e">
        <f>VLOOKUP(#REF!,#REF!,1,FALSE)</f>
        <v>#REF!</v>
      </c>
      <c r="B48" t="e">
        <f>IF(VLOOKUP('Controle Uniek Gas'!A48,#REF!,6,FALSE)=VLOOKUP('Controle Uniek Gas'!A48,#REF!,3,FALSE),(VLOOKUP(#REF!,#REF!,6,FALSE)))</f>
        <v>#REF!</v>
      </c>
      <c r="C48" t="e">
        <f>IF(VLOOKUP('Controle Uniek Gas'!$A48,#REF!,7,FALSE)=VLOOKUP($A48,#REF!,4,FALSE),(VLOOKUP(#REF!,#REF!,7,FALSE)))</f>
        <v>#REF!</v>
      </c>
      <c r="D48" t="e">
        <f>IF(VLOOKUP('Controle Uniek Gas'!$A48,#REF!,8,FALSE)=VLOOKUP($A48,#REF!,5,FALSE),(VLOOKUP(#REF!,#REF!,8,FALSE)))</f>
        <v>#REF!</v>
      </c>
      <c r="E48" t="e">
        <f>IF(VLOOKUP('Controle Uniek Gas'!$A48,#REF!,9,FALSE)=VLOOKUP($A48,#REF!,6,FALSE),(VLOOKUP(#REF!,#REF!,9,FALSE)))</f>
        <v>#REF!</v>
      </c>
      <c r="F48" t="e">
        <f>IF(VLOOKUP('Controle Uniek Gas'!$A48,#REF!,10,FALSE)=VLOOKUP($A48,#REF!,7,FALSE),(VLOOKUP(#REF!,#REF!,10,FALSE)))</f>
        <v>#REF!</v>
      </c>
      <c r="G48" t="e">
        <f>IF(VLOOKUP('Controle Uniek Gas'!$A48,#REF!,11,FALSE)=VLOOKUP($A48,#REF!,8,FALSE),(VLOOKUP(#REF!,#REF!,11,FALSE)))</f>
        <v>#REF!</v>
      </c>
      <c r="H48" t="e">
        <f t="shared" si="0"/>
        <v>#REF!</v>
      </c>
      <c r="I48" t="e">
        <f t="shared" si="1"/>
        <v>#REF!</v>
      </c>
    </row>
    <row r="49" spans="1:9" x14ac:dyDescent="0.45">
      <c r="A49" t="e">
        <f>VLOOKUP(#REF!,#REF!,1,FALSE)</f>
        <v>#REF!</v>
      </c>
      <c r="B49" t="e">
        <f>IF(VLOOKUP('Controle Uniek Gas'!A49,#REF!,6,FALSE)=VLOOKUP('Controle Uniek Gas'!A49,#REF!,3,FALSE),(VLOOKUP(#REF!,#REF!,6,FALSE)))</f>
        <v>#REF!</v>
      </c>
      <c r="C49" t="e">
        <f>IF(VLOOKUP('Controle Uniek Gas'!$A49,#REF!,7,FALSE)=VLOOKUP($A49,#REF!,4,FALSE),(VLOOKUP(#REF!,#REF!,7,FALSE)))</f>
        <v>#REF!</v>
      </c>
      <c r="D49" t="e">
        <f>IF(VLOOKUP('Controle Uniek Gas'!$A49,#REF!,8,FALSE)=VLOOKUP($A49,#REF!,5,FALSE),(VLOOKUP(#REF!,#REF!,8,FALSE)))</f>
        <v>#REF!</v>
      </c>
      <c r="E49" t="e">
        <f>IF(VLOOKUP('Controle Uniek Gas'!$A49,#REF!,9,FALSE)=VLOOKUP($A49,#REF!,6,FALSE),(VLOOKUP(#REF!,#REF!,9,FALSE)))</f>
        <v>#REF!</v>
      </c>
      <c r="F49" t="e">
        <f>IF(VLOOKUP('Controle Uniek Gas'!$A49,#REF!,10,FALSE)=VLOOKUP($A49,#REF!,7,FALSE),(VLOOKUP(#REF!,#REF!,10,FALSE)))</f>
        <v>#REF!</v>
      </c>
      <c r="G49" t="e">
        <f>IF(VLOOKUP('Controle Uniek Gas'!$A49,#REF!,11,FALSE)=VLOOKUP($A49,#REF!,8,FALSE),(VLOOKUP(#REF!,#REF!,11,FALSE)))</f>
        <v>#REF!</v>
      </c>
      <c r="H49" t="e">
        <f t="shared" si="0"/>
        <v>#REF!</v>
      </c>
      <c r="I49" t="e">
        <f t="shared" si="1"/>
        <v>#REF!</v>
      </c>
    </row>
    <row r="50" spans="1:9" x14ac:dyDescent="0.45">
      <c r="A50" t="e">
        <f>VLOOKUP(#REF!,#REF!,1,FALSE)</f>
        <v>#REF!</v>
      </c>
      <c r="B50" t="e">
        <f>IF(VLOOKUP('Controle Uniek Gas'!A50,#REF!,6,FALSE)=VLOOKUP('Controle Uniek Gas'!A50,#REF!,3,FALSE),(VLOOKUP(#REF!,#REF!,6,FALSE)))</f>
        <v>#REF!</v>
      </c>
      <c r="C50" t="e">
        <f>IF(VLOOKUP('Controle Uniek Gas'!$A50,#REF!,7,FALSE)=VLOOKUP($A50,#REF!,4,FALSE),(VLOOKUP(#REF!,#REF!,7,FALSE)))</f>
        <v>#REF!</v>
      </c>
      <c r="D50" t="e">
        <f>IF(VLOOKUP('Controle Uniek Gas'!$A50,#REF!,8,FALSE)=VLOOKUP($A50,#REF!,5,FALSE),(VLOOKUP(#REF!,#REF!,8,FALSE)))</f>
        <v>#REF!</v>
      </c>
      <c r="E50" t="e">
        <f>IF(VLOOKUP('Controle Uniek Gas'!$A50,#REF!,9,FALSE)=VLOOKUP($A50,#REF!,6,FALSE),(VLOOKUP(#REF!,#REF!,9,FALSE)))</f>
        <v>#REF!</v>
      </c>
      <c r="F50" t="e">
        <f>IF(VLOOKUP('Controle Uniek Gas'!$A50,#REF!,10,FALSE)=VLOOKUP($A50,#REF!,7,FALSE),(VLOOKUP(#REF!,#REF!,10,FALSE)))</f>
        <v>#REF!</v>
      </c>
      <c r="G50" t="e">
        <f>IF(VLOOKUP('Controle Uniek Gas'!$A50,#REF!,11,FALSE)=VLOOKUP($A50,#REF!,8,FALSE),(VLOOKUP(#REF!,#REF!,11,FALSE)))</f>
        <v>#REF!</v>
      </c>
      <c r="H50" t="e">
        <f t="shared" si="0"/>
        <v>#REF!</v>
      </c>
      <c r="I50" t="e">
        <f t="shared" si="1"/>
        <v>#REF!</v>
      </c>
    </row>
    <row r="51" spans="1:9" x14ac:dyDescent="0.45">
      <c r="A51" t="e">
        <f>VLOOKUP(#REF!,#REF!,1,FALSE)</f>
        <v>#REF!</v>
      </c>
      <c r="B51" t="e">
        <f>IF(VLOOKUP('Controle Uniek Gas'!A51,#REF!,6,FALSE)=VLOOKUP('Controle Uniek Gas'!A51,#REF!,3,FALSE),(VLOOKUP(#REF!,#REF!,6,FALSE)))</f>
        <v>#REF!</v>
      </c>
      <c r="C51" t="e">
        <f>IF(VLOOKUP('Controle Uniek Gas'!$A51,#REF!,7,FALSE)=VLOOKUP($A51,#REF!,4,FALSE),(VLOOKUP(#REF!,#REF!,7,FALSE)))</f>
        <v>#REF!</v>
      </c>
      <c r="D51" t="e">
        <f>IF(VLOOKUP('Controle Uniek Gas'!$A51,#REF!,8,FALSE)=VLOOKUP($A51,#REF!,5,FALSE),(VLOOKUP(#REF!,#REF!,8,FALSE)))</f>
        <v>#REF!</v>
      </c>
      <c r="E51" t="e">
        <f>IF(VLOOKUP('Controle Uniek Gas'!$A51,#REF!,9,FALSE)=VLOOKUP($A51,#REF!,6,FALSE),(VLOOKUP(#REF!,#REF!,9,FALSE)))</f>
        <v>#REF!</v>
      </c>
      <c r="F51" t="e">
        <f>IF(VLOOKUP('Controle Uniek Gas'!$A51,#REF!,10,FALSE)=VLOOKUP($A51,#REF!,7,FALSE),(VLOOKUP(#REF!,#REF!,10,FALSE)))</f>
        <v>#REF!</v>
      </c>
      <c r="G51" t="e">
        <f>IF(VLOOKUP('Controle Uniek Gas'!$A51,#REF!,11,FALSE)=VLOOKUP($A51,#REF!,8,FALSE),(VLOOKUP(#REF!,#REF!,11,FALSE)))</f>
        <v>#REF!</v>
      </c>
      <c r="H51" t="e">
        <f t="shared" si="0"/>
        <v>#REF!</v>
      </c>
      <c r="I51" t="e">
        <f t="shared" si="1"/>
        <v>#REF!</v>
      </c>
    </row>
    <row r="52" spans="1:9" x14ac:dyDescent="0.45">
      <c r="A52" t="e">
        <f>VLOOKUP(#REF!,#REF!,1,FALSE)</f>
        <v>#REF!</v>
      </c>
      <c r="B52" t="e">
        <f>IF(VLOOKUP('Controle Uniek Gas'!A52,#REF!,6,FALSE)=VLOOKUP('Controle Uniek Gas'!A52,#REF!,3,FALSE),(VLOOKUP(#REF!,#REF!,6,FALSE)))</f>
        <v>#REF!</v>
      </c>
      <c r="C52" t="e">
        <f>IF(VLOOKUP('Controle Uniek Gas'!$A52,#REF!,7,FALSE)=VLOOKUP($A52,#REF!,4,FALSE),(VLOOKUP(#REF!,#REF!,7,FALSE)))</f>
        <v>#REF!</v>
      </c>
      <c r="D52" t="e">
        <f>IF(VLOOKUP('Controle Uniek Gas'!$A52,#REF!,8,FALSE)=VLOOKUP($A52,#REF!,5,FALSE),(VLOOKUP(#REF!,#REF!,8,FALSE)))</f>
        <v>#REF!</v>
      </c>
      <c r="E52" t="e">
        <f>IF(VLOOKUP('Controle Uniek Gas'!$A52,#REF!,9,FALSE)=VLOOKUP($A52,#REF!,6,FALSE),(VLOOKUP(#REF!,#REF!,9,FALSE)))</f>
        <v>#REF!</v>
      </c>
      <c r="F52" t="e">
        <f>IF(VLOOKUP('Controle Uniek Gas'!$A52,#REF!,10,FALSE)=VLOOKUP($A52,#REF!,7,FALSE),(VLOOKUP(#REF!,#REF!,10,FALSE)))</f>
        <v>#REF!</v>
      </c>
      <c r="G52" t="e">
        <f>IF(VLOOKUP('Controle Uniek Gas'!$A52,#REF!,11,FALSE)=VLOOKUP($A52,#REF!,8,FALSE),(VLOOKUP(#REF!,#REF!,11,FALSE)))</f>
        <v>#REF!</v>
      </c>
      <c r="H52" t="e">
        <f t="shared" si="0"/>
        <v>#REF!</v>
      </c>
      <c r="I52" t="e">
        <f t="shared" si="1"/>
        <v>#REF!</v>
      </c>
    </row>
    <row r="53" spans="1:9" x14ac:dyDescent="0.45">
      <c r="A53" t="e">
        <f>VLOOKUP(#REF!,#REF!,1,FALSE)</f>
        <v>#REF!</v>
      </c>
      <c r="B53" t="e">
        <f>IF(VLOOKUP('Controle Uniek Gas'!A53,#REF!,6,FALSE)=VLOOKUP('Controle Uniek Gas'!A53,#REF!,3,FALSE),(VLOOKUP(#REF!,#REF!,6,FALSE)))</f>
        <v>#REF!</v>
      </c>
      <c r="C53" t="e">
        <f>IF(VLOOKUP('Controle Uniek Gas'!$A53,#REF!,7,FALSE)=VLOOKUP($A53,#REF!,4,FALSE),(VLOOKUP(#REF!,#REF!,7,FALSE)))</f>
        <v>#REF!</v>
      </c>
      <c r="D53" t="e">
        <f>IF(VLOOKUP('Controle Uniek Gas'!$A53,#REF!,8,FALSE)=VLOOKUP($A53,#REF!,5,FALSE),(VLOOKUP(#REF!,#REF!,8,FALSE)))</f>
        <v>#REF!</v>
      </c>
      <c r="E53" t="e">
        <f>IF(VLOOKUP('Controle Uniek Gas'!$A53,#REF!,9,FALSE)=VLOOKUP($A53,#REF!,6,FALSE),(VLOOKUP(#REF!,#REF!,9,FALSE)))</f>
        <v>#REF!</v>
      </c>
      <c r="F53" t="e">
        <f>IF(VLOOKUP('Controle Uniek Gas'!$A53,#REF!,10,FALSE)=VLOOKUP($A53,#REF!,7,FALSE),(VLOOKUP(#REF!,#REF!,10,FALSE)))</f>
        <v>#REF!</v>
      </c>
      <c r="G53" t="e">
        <f>IF(VLOOKUP('Controle Uniek Gas'!$A53,#REF!,11,FALSE)=VLOOKUP($A53,#REF!,8,FALSE),(VLOOKUP(#REF!,#REF!,11,FALSE)))</f>
        <v>#REF!</v>
      </c>
      <c r="H53" t="e">
        <f t="shared" si="0"/>
        <v>#REF!</v>
      </c>
      <c r="I53" t="e">
        <f t="shared" si="1"/>
        <v>#REF!</v>
      </c>
    </row>
    <row r="54" spans="1:9" x14ac:dyDescent="0.45">
      <c r="A54" t="e">
        <f>VLOOKUP(#REF!,#REF!,1,FALSE)</f>
        <v>#REF!</v>
      </c>
      <c r="B54" t="e">
        <f>IF(VLOOKUP('Controle Uniek Gas'!A54,#REF!,6,FALSE)=VLOOKUP('Controle Uniek Gas'!A54,#REF!,3,FALSE),(VLOOKUP(#REF!,#REF!,6,FALSE)))</f>
        <v>#REF!</v>
      </c>
      <c r="C54" t="e">
        <f>IF(VLOOKUP('Controle Uniek Gas'!$A54,#REF!,7,FALSE)=VLOOKUP($A54,#REF!,4,FALSE),(VLOOKUP(#REF!,#REF!,7,FALSE)))</f>
        <v>#REF!</v>
      </c>
      <c r="D54" t="e">
        <f>IF(VLOOKUP('Controle Uniek Gas'!$A54,#REF!,8,FALSE)=VLOOKUP($A54,#REF!,5,FALSE),(VLOOKUP(#REF!,#REF!,8,FALSE)))</f>
        <v>#REF!</v>
      </c>
      <c r="E54" t="e">
        <f>IF(VLOOKUP('Controle Uniek Gas'!$A54,#REF!,9,FALSE)=VLOOKUP($A54,#REF!,6,FALSE),(VLOOKUP(#REF!,#REF!,9,FALSE)))</f>
        <v>#REF!</v>
      </c>
      <c r="F54" t="e">
        <f>IF(VLOOKUP('Controle Uniek Gas'!$A54,#REF!,10,FALSE)=VLOOKUP($A54,#REF!,7,FALSE),(VLOOKUP(#REF!,#REF!,10,FALSE)))</f>
        <v>#REF!</v>
      </c>
      <c r="G54" t="e">
        <f>IF(VLOOKUP('Controle Uniek Gas'!$A54,#REF!,11,FALSE)=VLOOKUP($A54,#REF!,8,FALSE),(VLOOKUP(#REF!,#REF!,11,FALSE)))</f>
        <v>#REF!</v>
      </c>
      <c r="H54" t="e">
        <f t="shared" si="0"/>
        <v>#REF!</v>
      </c>
      <c r="I54" t="e">
        <f t="shared" si="1"/>
        <v>#REF!</v>
      </c>
    </row>
    <row r="55" spans="1:9" x14ac:dyDescent="0.45">
      <c r="A55" t="e">
        <f>VLOOKUP(#REF!,#REF!,1,FALSE)</f>
        <v>#REF!</v>
      </c>
      <c r="B55" t="e">
        <f>IF(VLOOKUP('Controle Uniek Gas'!A55,#REF!,6,FALSE)=VLOOKUP('Controle Uniek Gas'!A55,#REF!,3,FALSE),(VLOOKUP(#REF!,#REF!,6,FALSE)))</f>
        <v>#REF!</v>
      </c>
      <c r="C55" t="e">
        <f>IF(VLOOKUP('Controle Uniek Gas'!$A55,#REF!,7,FALSE)=VLOOKUP($A55,#REF!,4,FALSE),(VLOOKUP(#REF!,#REF!,7,FALSE)))</f>
        <v>#REF!</v>
      </c>
      <c r="D55" t="e">
        <f>IF(VLOOKUP('Controle Uniek Gas'!$A55,#REF!,8,FALSE)=VLOOKUP($A55,#REF!,5,FALSE),(VLOOKUP(#REF!,#REF!,8,FALSE)))</f>
        <v>#REF!</v>
      </c>
      <c r="E55" t="e">
        <f>IF(VLOOKUP('Controle Uniek Gas'!$A55,#REF!,9,FALSE)=VLOOKUP($A55,#REF!,6,FALSE),(VLOOKUP(#REF!,#REF!,9,FALSE)))</f>
        <v>#REF!</v>
      </c>
      <c r="F55" t="e">
        <f>IF(VLOOKUP('Controle Uniek Gas'!$A55,#REF!,10,FALSE)=VLOOKUP($A55,#REF!,7,FALSE),(VLOOKUP(#REF!,#REF!,10,FALSE)))</f>
        <v>#REF!</v>
      </c>
      <c r="G55" t="e">
        <f>IF(VLOOKUP('Controle Uniek Gas'!$A55,#REF!,11,FALSE)=VLOOKUP($A55,#REF!,8,FALSE),(VLOOKUP(#REF!,#REF!,11,FALSE)))</f>
        <v>#REF!</v>
      </c>
      <c r="H55" t="e">
        <f t="shared" si="0"/>
        <v>#REF!</v>
      </c>
      <c r="I55" t="e">
        <f t="shared" si="1"/>
        <v>#REF!</v>
      </c>
    </row>
    <row r="56" spans="1:9" x14ac:dyDescent="0.45">
      <c r="A56" t="e">
        <f>VLOOKUP(#REF!,#REF!,1,FALSE)</f>
        <v>#REF!</v>
      </c>
      <c r="B56" t="e">
        <f>IF(VLOOKUP('Controle Uniek Gas'!A56,#REF!,6,FALSE)=VLOOKUP('Controle Uniek Gas'!A56,#REF!,3,FALSE),(VLOOKUP(#REF!,#REF!,6,FALSE)))</f>
        <v>#REF!</v>
      </c>
      <c r="C56" t="e">
        <f>IF(VLOOKUP('Controle Uniek Gas'!$A56,#REF!,7,FALSE)=VLOOKUP($A56,#REF!,4,FALSE),(VLOOKUP(#REF!,#REF!,7,FALSE)))</f>
        <v>#REF!</v>
      </c>
      <c r="D56" t="e">
        <f>IF(VLOOKUP('Controle Uniek Gas'!$A56,#REF!,8,FALSE)=VLOOKUP($A56,#REF!,5,FALSE),(VLOOKUP(#REF!,#REF!,8,FALSE)))</f>
        <v>#REF!</v>
      </c>
      <c r="E56" t="e">
        <f>IF(VLOOKUP('Controle Uniek Gas'!$A56,#REF!,9,FALSE)=VLOOKUP($A56,#REF!,6,FALSE),(VLOOKUP(#REF!,#REF!,9,FALSE)))</f>
        <v>#REF!</v>
      </c>
      <c r="F56" t="e">
        <f>IF(VLOOKUP('Controle Uniek Gas'!$A56,#REF!,10,FALSE)=VLOOKUP($A56,#REF!,7,FALSE),(VLOOKUP(#REF!,#REF!,10,FALSE)))</f>
        <v>#REF!</v>
      </c>
      <c r="G56" t="e">
        <f>IF(VLOOKUP('Controle Uniek Gas'!$A56,#REF!,11,FALSE)=VLOOKUP($A56,#REF!,8,FALSE),(VLOOKUP(#REF!,#REF!,11,FALSE)))</f>
        <v>#REF!</v>
      </c>
      <c r="H56" t="e">
        <f t="shared" si="0"/>
        <v>#REF!</v>
      </c>
      <c r="I56" t="e">
        <f t="shared" si="1"/>
        <v>#REF!</v>
      </c>
    </row>
    <row r="57" spans="1:9" x14ac:dyDescent="0.45">
      <c r="A57" t="e">
        <f>VLOOKUP(#REF!,#REF!,1,FALSE)</f>
        <v>#REF!</v>
      </c>
      <c r="B57" t="e">
        <f>IF(VLOOKUP('Controle Uniek Gas'!A57,#REF!,6,FALSE)=VLOOKUP('Controle Uniek Gas'!A57,#REF!,3,FALSE),(VLOOKUP(#REF!,#REF!,6,FALSE)))</f>
        <v>#REF!</v>
      </c>
      <c r="C57" t="e">
        <f>IF(VLOOKUP('Controle Uniek Gas'!$A57,#REF!,7,FALSE)=VLOOKUP($A57,#REF!,4,FALSE),(VLOOKUP(#REF!,#REF!,7,FALSE)))</f>
        <v>#REF!</v>
      </c>
      <c r="D57" t="e">
        <f>IF(VLOOKUP('Controle Uniek Gas'!$A57,#REF!,8,FALSE)=VLOOKUP($A57,#REF!,5,FALSE),(VLOOKUP(#REF!,#REF!,8,FALSE)))</f>
        <v>#REF!</v>
      </c>
      <c r="E57" t="e">
        <f>IF(VLOOKUP('Controle Uniek Gas'!$A57,#REF!,9,FALSE)=VLOOKUP($A57,#REF!,6,FALSE),(VLOOKUP(#REF!,#REF!,9,FALSE)))</f>
        <v>#REF!</v>
      </c>
      <c r="F57" t="e">
        <f>IF(VLOOKUP('Controle Uniek Gas'!$A57,#REF!,10,FALSE)=VLOOKUP($A57,#REF!,7,FALSE),(VLOOKUP(#REF!,#REF!,10,FALSE)))</f>
        <v>#REF!</v>
      </c>
      <c r="G57" t="e">
        <f>IF(VLOOKUP('Controle Uniek Gas'!$A57,#REF!,11,FALSE)=VLOOKUP($A57,#REF!,8,FALSE),(VLOOKUP(#REF!,#REF!,11,FALSE)))</f>
        <v>#REF!</v>
      </c>
      <c r="H57" t="e">
        <f t="shared" si="0"/>
        <v>#REF!</v>
      </c>
      <c r="I57" t="e">
        <f t="shared" si="1"/>
        <v>#REF!</v>
      </c>
    </row>
    <row r="58" spans="1:9" x14ac:dyDescent="0.45">
      <c r="A58" t="e">
        <f>VLOOKUP(#REF!,#REF!,1,FALSE)</f>
        <v>#REF!</v>
      </c>
      <c r="B58" t="e">
        <f>IF(VLOOKUP('Controle Uniek Gas'!A58,#REF!,6,FALSE)=VLOOKUP('Controle Uniek Gas'!A58,#REF!,3,FALSE),(VLOOKUP(#REF!,#REF!,6,FALSE)))</f>
        <v>#REF!</v>
      </c>
      <c r="C58" t="e">
        <f>IF(VLOOKUP('Controle Uniek Gas'!$A58,#REF!,7,FALSE)=VLOOKUP($A58,#REF!,4,FALSE),(VLOOKUP(#REF!,#REF!,7,FALSE)))</f>
        <v>#REF!</v>
      </c>
      <c r="D58" t="e">
        <f>IF(VLOOKUP('Controle Uniek Gas'!$A58,#REF!,8,FALSE)=VLOOKUP($A58,#REF!,5,FALSE),(VLOOKUP(#REF!,#REF!,8,FALSE)))</f>
        <v>#REF!</v>
      </c>
      <c r="E58" t="e">
        <f>IF(VLOOKUP('Controle Uniek Gas'!$A58,#REF!,9,FALSE)=VLOOKUP($A58,#REF!,6,FALSE),(VLOOKUP(#REF!,#REF!,9,FALSE)))</f>
        <v>#REF!</v>
      </c>
      <c r="F58" t="e">
        <f>IF(VLOOKUP('Controle Uniek Gas'!$A58,#REF!,10,FALSE)=VLOOKUP($A58,#REF!,7,FALSE),(VLOOKUP(#REF!,#REF!,10,FALSE)))</f>
        <v>#REF!</v>
      </c>
      <c r="G58" t="e">
        <f>IF(VLOOKUP('Controle Uniek Gas'!$A58,#REF!,11,FALSE)=VLOOKUP($A58,#REF!,8,FALSE),(VLOOKUP(#REF!,#REF!,11,FALSE)))</f>
        <v>#REF!</v>
      </c>
      <c r="H58" t="e">
        <f t="shared" si="0"/>
        <v>#REF!</v>
      </c>
      <c r="I58" t="e">
        <f t="shared" si="1"/>
        <v>#REF!</v>
      </c>
    </row>
    <row r="59" spans="1:9" x14ac:dyDescent="0.45">
      <c r="A59" t="e">
        <f>VLOOKUP(#REF!,#REF!,1,FALSE)</f>
        <v>#REF!</v>
      </c>
      <c r="B59" t="e">
        <f>IF(VLOOKUP('Controle Uniek Gas'!A59,#REF!,6,FALSE)=VLOOKUP('Controle Uniek Gas'!A59,#REF!,3,FALSE),(VLOOKUP(#REF!,#REF!,6,FALSE)))</f>
        <v>#REF!</v>
      </c>
      <c r="C59" t="e">
        <f>IF(VLOOKUP('Controle Uniek Gas'!$A59,#REF!,7,FALSE)=VLOOKUP($A59,#REF!,4,FALSE),(VLOOKUP(#REF!,#REF!,7,FALSE)))</f>
        <v>#REF!</v>
      </c>
      <c r="D59" t="e">
        <f>IF(VLOOKUP('Controle Uniek Gas'!$A59,#REF!,8,FALSE)=VLOOKUP($A59,#REF!,5,FALSE),(VLOOKUP(#REF!,#REF!,8,FALSE)))</f>
        <v>#REF!</v>
      </c>
      <c r="E59" t="e">
        <f>IF(VLOOKUP('Controle Uniek Gas'!$A59,#REF!,9,FALSE)=VLOOKUP($A59,#REF!,6,FALSE),(VLOOKUP(#REF!,#REF!,9,FALSE)))</f>
        <v>#REF!</v>
      </c>
      <c r="F59" t="e">
        <f>IF(VLOOKUP('Controle Uniek Gas'!$A59,#REF!,10,FALSE)=VLOOKUP($A59,#REF!,7,FALSE),(VLOOKUP(#REF!,#REF!,10,FALSE)))</f>
        <v>#REF!</v>
      </c>
      <c r="G59" t="e">
        <f>IF(VLOOKUP('Controle Uniek Gas'!$A59,#REF!,11,FALSE)=VLOOKUP($A59,#REF!,8,FALSE),(VLOOKUP(#REF!,#REF!,11,FALSE)))</f>
        <v>#REF!</v>
      </c>
      <c r="H59" t="e">
        <f t="shared" si="0"/>
        <v>#REF!</v>
      </c>
      <c r="I59" t="e">
        <f t="shared" si="1"/>
        <v>#REF!</v>
      </c>
    </row>
    <row r="60" spans="1:9" x14ac:dyDescent="0.45">
      <c r="A60" t="e">
        <f>VLOOKUP(#REF!,#REF!,1,FALSE)</f>
        <v>#REF!</v>
      </c>
      <c r="B60" t="e">
        <f>IF(VLOOKUP('Controle Uniek Gas'!A60,#REF!,6,FALSE)=VLOOKUP('Controle Uniek Gas'!A60,#REF!,3,FALSE),(VLOOKUP(#REF!,#REF!,6,FALSE)))</f>
        <v>#REF!</v>
      </c>
      <c r="C60" t="e">
        <f>IF(VLOOKUP('Controle Uniek Gas'!$A60,#REF!,7,FALSE)=VLOOKUP($A60,#REF!,4,FALSE),(VLOOKUP(#REF!,#REF!,7,FALSE)))</f>
        <v>#REF!</v>
      </c>
      <c r="D60" t="e">
        <f>IF(VLOOKUP('Controle Uniek Gas'!$A60,#REF!,8,FALSE)=VLOOKUP($A60,#REF!,5,FALSE),(VLOOKUP(#REF!,#REF!,8,FALSE)))</f>
        <v>#REF!</v>
      </c>
      <c r="E60" t="e">
        <f>IF(VLOOKUP('Controle Uniek Gas'!$A60,#REF!,9,FALSE)=VLOOKUP($A60,#REF!,6,FALSE),(VLOOKUP(#REF!,#REF!,9,FALSE)))</f>
        <v>#REF!</v>
      </c>
      <c r="F60" t="e">
        <f>IF(VLOOKUP('Controle Uniek Gas'!$A60,#REF!,10,FALSE)=VLOOKUP($A60,#REF!,7,FALSE),(VLOOKUP(#REF!,#REF!,10,FALSE)))</f>
        <v>#REF!</v>
      </c>
      <c r="G60" t="e">
        <f>IF(VLOOKUP('Controle Uniek Gas'!$A60,#REF!,11,FALSE)=VLOOKUP($A60,#REF!,8,FALSE),(VLOOKUP(#REF!,#REF!,11,FALSE)))</f>
        <v>#REF!</v>
      </c>
      <c r="H60" t="e">
        <f t="shared" si="0"/>
        <v>#REF!</v>
      </c>
      <c r="I60" t="e">
        <f t="shared" si="1"/>
        <v>#REF!</v>
      </c>
    </row>
    <row r="61" spans="1:9" x14ac:dyDescent="0.45">
      <c r="A61" t="e">
        <f>VLOOKUP(#REF!,#REF!,1,FALSE)</f>
        <v>#REF!</v>
      </c>
      <c r="B61" t="e">
        <f>IF(VLOOKUP('Controle Uniek Gas'!A61,#REF!,6,FALSE)=VLOOKUP('Controle Uniek Gas'!A61,#REF!,3,FALSE),(VLOOKUP(#REF!,#REF!,6,FALSE)))</f>
        <v>#REF!</v>
      </c>
      <c r="C61" t="e">
        <f>IF(VLOOKUP('Controle Uniek Gas'!$A61,#REF!,7,FALSE)=VLOOKUP($A61,#REF!,4,FALSE),(VLOOKUP(#REF!,#REF!,7,FALSE)))</f>
        <v>#REF!</v>
      </c>
      <c r="D61" t="e">
        <f>IF(VLOOKUP('Controle Uniek Gas'!$A61,#REF!,8,FALSE)=VLOOKUP($A61,#REF!,5,FALSE),(VLOOKUP(#REF!,#REF!,8,FALSE)))</f>
        <v>#REF!</v>
      </c>
      <c r="E61" t="e">
        <f>IF(VLOOKUP('Controle Uniek Gas'!$A61,#REF!,9,FALSE)=VLOOKUP($A61,#REF!,6,FALSE),(VLOOKUP(#REF!,#REF!,9,FALSE)))</f>
        <v>#REF!</v>
      </c>
      <c r="F61" t="e">
        <f>IF(VLOOKUP('Controle Uniek Gas'!$A61,#REF!,10,FALSE)=VLOOKUP($A61,#REF!,7,FALSE),(VLOOKUP(#REF!,#REF!,10,FALSE)))</f>
        <v>#REF!</v>
      </c>
      <c r="G61" t="e">
        <f>IF(VLOOKUP('Controle Uniek Gas'!$A61,#REF!,11,FALSE)=VLOOKUP($A61,#REF!,8,FALSE),(VLOOKUP(#REF!,#REF!,11,FALSE)))</f>
        <v>#REF!</v>
      </c>
      <c r="H61" t="e">
        <f t="shared" si="0"/>
        <v>#REF!</v>
      </c>
      <c r="I61" t="e">
        <f t="shared" si="1"/>
        <v>#REF!</v>
      </c>
    </row>
    <row r="62" spans="1:9" x14ac:dyDescent="0.45">
      <c r="A62" t="e">
        <f>VLOOKUP(#REF!,#REF!,1,FALSE)</f>
        <v>#REF!</v>
      </c>
      <c r="B62" t="e">
        <f>IF(VLOOKUP('Controle Uniek Gas'!A62,#REF!,6,FALSE)=VLOOKUP('Controle Uniek Gas'!A62,#REF!,3,FALSE),(VLOOKUP(#REF!,#REF!,6,FALSE)))</f>
        <v>#REF!</v>
      </c>
      <c r="C62" t="e">
        <f>IF(VLOOKUP('Controle Uniek Gas'!$A62,#REF!,7,FALSE)=VLOOKUP($A62,#REF!,4,FALSE),(VLOOKUP(#REF!,#REF!,7,FALSE)))</f>
        <v>#REF!</v>
      </c>
      <c r="D62" t="e">
        <f>IF(VLOOKUP('Controle Uniek Gas'!$A62,#REF!,8,FALSE)=VLOOKUP($A62,#REF!,5,FALSE),(VLOOKUP(#REF!,#REF!,8,FALSE)))</f>
        <v>#REF!</v>
      </c>
      <c r="E62" t="e">
        <f>IF(VLOOKUP('Controle Uniek Gas'!$A62,#REF!,9,FALSE)=VLOOKUP($A62,#REF!,6,FALSE),(VLOOKUP(#REF!,#REF!,9,FALSE)))</f>
        <v>#REF!</v>
      </c>
      <c r="F62" t="e">
        <f>IF(VLOOKUP('Controle Uniek Gas'!$A62,#REF!,10,FALSE)=VLOOKUP($A62,#REF!,7,FALSE),(VLOOKUP(#REF!,#REF!,10,FALSE)))</f>
        <v>#REF!</v>
      </c>
      <c r="G62" t="e">
        <f>IF(VLOOKUP('Controle Uniek Gas'!$A62,#REF!,11,FALSE)=VLOOKUP($A62,#REF!,8,FALSE),(VLOOKUP(#REF!,#REF!,11,FALSE)))</f>
        <v>#REF!</v>
      </c>
      <c r="H62" t="e">
        <f t="shared" si="0"/>
        <v>#REF!</v>
      </c>
      <c r="I62" t="e">
        <f t="shared" si="1"/>
        <v>#REF!</v>
      </c>
    </row>
    <row r="63" spans="1:9" x14ac:dyDescent="0.45">
      <c r="A63" t="e">
        <f>VLOOKUP(#REF!,#REF!,1,FALSE)</f>
        <v>#REF!</v>
      </c>
      <c r="B63" t="e">
        <f>IF(VLOOKUP('Controle Uniek Gas'!A63,#REF!,6,FALSE)=VLOOKUP('Controle Uniek Gas'!A63,#REF!,3,FALSE),(VLOOKUP(#REF!,#REF!,6,FALSE)))</f>
        <v>#REF!</v>
      </c>
      <c r="C63" t="e">
        <f>IF(VLOOKUP('Controle Uniek Gas'!$A63,#REF!,7,FALSE)=VLOOKUP($A63,#REF!,4,FALSE),(VLOOKUP(#REF!,#REF!,7,FALSE)))</f>
        <v>#REF!</v>
      </c>
      <c r="D63" t="e">
        <f>IF(VLOOKUP('Controle Uniek Gas'!$A63,#REF!,8,FALSE)=VLOOKUP($A63,#REF!,5,FALSE),(VLOOKUP(#REF!,#REF!,8,FALSE)))</f>
        <v>#REF!</v>
      </c>
      <c r="E63" t="e">
        <f>IF(VLOOKUP('Controle Uniek Gas'!$A63,#REF!,9,FALSE)=VLOOKUP($A63,#REF!,6,FALSE),(VLOOKUP(#REF!,#REF!,9,FALSE)))</f>
        <v>#REF!</v>
      </c>
      <c r="F63" t="e">
        <f>IF(VLOOKUP('Controle Uniek Gas'!$A63,#REF!,10,FALSE)=VLOOKUP($A63,#REF!,7,FALSE),(VLOOKUP(#REF!,#REF!,10,FALSE)))</f>
        <v>#REF!</v>
      </c>
      <c r="G63" t="e">
        <f>IF(VLOOKUP('Controle Uniek Gas'!$A63,#REF!,11,FALSE)=VLOOKUP($A63,#REF!,8,FALSE),(VLOOKUP(#REF!,#REF!,11,FALSE)))</f>
        <v>#REF!</v>
      </c>
      <c r="H63" t="e">
        <f t="shared" si="0"/>
        <v>#REF!</v>
      </c>
      <c r="I63" t="e">
        <f t="shared" si="1"/>
        <v>#REF!</v>
      </c>
    </row>
    <row r="64" spans="1:9" x14ac:dyDescent="0.45">
      <c r="A64" t="e">
        <f>VLOOKUP(#REF!,#REF!,1,FALSE)</f>
        <v>#REF!</v>
      </c>
      <c r="B64" t="e">
        <f>IF(VLOOKUP('Controle Uniek Gas'!A64,#REF!,6,FALSE)=VLOOKUP('Controle Uniek Gas'!A64,#REF!,3,FALSE),(VLOOKUP(#REF!,#REF!,6,FALSE)))</f>
        <v>#REF!</v>
      </c>
      <c r="C64" t="e">
        <f>IF(VLOOKUP('Controle Uniek Gas'!$A64,#REF!,7,FALSE)=VLOOKUP($A64,#REF!,4,FALSE),(VLOOKUP(#REF!,#REF!,7,FALSE)))</f>
        <v>#REF!</v>
      </c>
      <c r="D64" t="e">
        <f>IF(VLOOKUP('Controle Uniek Gas'!$A64,#REF!,8,FALSE)=VLOOKUP($A64,#REF!,5,FALSE),(VLOOKUP(#REF!,#REF!,8,FALSE)))</f>
        <v>#REF!</v>
      </c>
      <c r="E64" t="e">
        <f>IF(VLOOKUP('Controle Uniek Gas'!$A64,#REF!,9,FALSE)=VLOOKUP($A64,#REF!,6,FALSE),(VLOOKUP(#REF!,#REF!,9,FALSE)))</f>
        <v>#REF!</v>
      </c>
      <c r="F64" t="e">
        <f>IF(VLOOKUP('Controle Uniek Gas'!$A64,#REF!,10,FALSE)=VLOOKUP($A64,#REF!,7,FALSE),(VLOOKUP(#REF!,#REF!,10,FALSE)))</f>
        <v>#REF!</v>
      </c>
      <c r="G64" t="e">
        <f>IF(VLOOKUP('Controle Uniek Gas'!$A64,#REF!,11,FALSE)=VLOOKUP($A64,#REF!,8,FALSE),(VLOOKUP(#REF!,#REF!,11,FALSE)))</f>
        <v>#REF!</v>
      </c>
      <c r="H64" t="e">
        <f t="shared" si="0"/>
        <v>#REF!</v>
      </c>
      <c r="I64" t="e">
        <f t="shared" si="1"/>
        <v>#REF!</v>
      </c>
    </row>
    <row r="65" spans="1:9" x14ac:dyDescent="0.45">
      <c r="A65" t="e">
        <f>VLOOKUP(#REF!,#REF!,1,FALSE)</f>
        <v>#REF!</v>
      </c>
      <c r="B65" t="e">
        <f>IF(VLOOKUP('Controle Uniek Gas'!A65,#REF!,6,FALSE)=VLOOKUP('Controle Uniek Gas'!A65,#REF!,3,FALSE),(VLOOKUP(#REF!,#REF!,6,FALSE)))</f>
        <v>#REF!</v>
      </c>
      <c r="C65" t="e">
        <f>IF(VLOOKUP('Controle Uniek Gas'!$A65,#REF!,7,FALSE)=VLOOKUP($A65,#REF!,4,FALSE),(VLOOKUP(#REF!,#REF!,7,FALSE)))</f>
        <v>#REF!</v>
      </c>
      <c r="D65" t="e">
        <f>IF(VLOOKUP('Controle Uniek Gas'!$A65,#REF!,8,FALSE)=VLOOKUP($A65,#REF!,5,FALSE),(VLOOKUP(#REF!,#REF!,8,FALSE)))</f>
        <v>#REF!</v>
      </c>
      <c r="E65" t="e">
        <f>IF(VLOOKUP('Controle Uniek Gas'!$A65,#REF!,9,FALSE)=VLOOKUP($A65,#REF!,6,FALSE),(VLOOKUP(#REF!,#REF!,9,FALSE)))</f>
        <v>#REF!</v>
      </c>
      <c r="F65" t="e">
        <f>IF(VLOOKUP('Controle Uniek Gas'!$A65,#REF!,10,FALSE)=VLOOKUP($A65,#REF!,7,FALSE),(VLOOKUP(#REF!,#REF!,10,FALSE)))</f>
        <v>#REF!</v>
      </c>
      <c r="G65" t="e">
        <f>IF(VLOOKUP('Controle Uniek Gas'!$A65,#REF!,11,FALSE)=VLOOKUP($A65,#REF!,8,FALSE),(VLOOKUP(#REF!,#REF!,11,FALSE)))</f>
        <v>#REF!</v>
      </c>
      <c r="H65" t="e">
        <f t="shared" si="0"/>
        <v>#REF!</v>
      </c>
      <c r="I65" t="e">
        <f t="shared" si="1"/>
        <v>#REF!</v>
      </c>
    </row>
    <row r="66" spans="1:9" x14ac:dyDescent="0.45">
      <c r="A66" t="e">
        <f>VLOOKUP(#REF!,#REF!,1,FALSE)</f>
        <v>#REF!</v>
      </c>
      <c r="B66" t="e">
        <f>IF(VLOOKUP('Controle Uniek Gas'!A66,#REF!,6,FALSE)=VLOOKUP('Controle Uniek Gas'!A66,#REF!,3,FALSE),(VLOOKUP(#REF!,#REF!,6,FALSE)))</f>
        <v>#REF!</v>
      </c>
      <c r="C66" t="e">
        <f>IF(VLOOKUP('Controle Uniek Gas'!$A66,#REF!,7,FALSE)=VLOOKUP($A66,#REF!,4,FALSE),(VLOOKUP(#REF!,#REF!,7,FALSE)))</f>
        <v>#REF!</v>
      </c>
      <c r="D66" t="e">
        <f>IF(VLOOKUP('Controle Uniek Gas'!$A66,#REF!,8,FALSE)=VLOOKUP($A66,#REF!,5,FALSE),(VLOOKUP(#REF!,#REF!,8,FALSE)))</f>
        <v>#REF!</v>
      </c>
      <c r="E66" t="e">
        <f>IF(VLOOKUP('Controle Uniek Gas'!$A66,#REF!,9,FALSE)=VLOOKUP($A66,#REF!,6,FALSE),(VLOOKUP(#REF!,#REF!,9,FALSE)))</f>
        <v>#REF!</v>
      </c>
      <c r="F66" t="e">
        <f>IF(VLOOKUP('Controle Uniek Gas'!$A66,#REF!,10,FALSE)=VLOOKUP($A66,#REF!,7,FALSE),(VLOOKUP(#REF!,#REF!,10,FALSE)))</f>
        <v>#REF!</v>
      </c>
      <c r="G66" t="e">
        <f>IF(VLOOKUP('Controle Uniek Gas'!$A66,#REF!,11,FALSE)=VLOOKUP($A66,#REF!,8,FALSE),(VLOOKUP(#REF!,#REF!,11,FALSE)))</f>
        <v>#REF!</v>
      </c>
      <c r="H66" t="e">
        <f t="shared" si="0"/>
        <v>#REF!</v>
      </c>
      <c r="I66" t="e">
        <f t="shared" si="1"/>
        <v>#REF!</v>
      </c>
    </row>
    <row r="67" spans="1:9" x14ac:dyDescent="0.45">
      <c r="A67" t="e">
        <f>VLOOKUP(#REF!,#REF!,1,FALSE)</f>
        <v>#REF!</v>
      </c>
      <c r="B67" t="e">
        <f>IF(VLOOKUP('Controle Uniek Gas'!A67,#REF!,6,FALSE)=VLOOKUP('Controle Uniek Gas'!A67,#REF!,3,FALSE),(VLOOKUP(#REF!,#REF!,6,FALSE)))</f>
        <v>#REF!</v>
      </c>
      <c r="C67" t="e">
        <f>IF(VLOOKUP('Controle Uniek Gas'!$A67,#REF!,7,FALSE)=VLOOKUP($A67,#REF!,4,FALSE),(VLOOKUP(#REF!,#REF!,7,FALSE)))</f>
        <v>#REF!</v>
      </c>
      <c r="D67" t="e">
        <f>IF(VLOOKUP('Controle Uniek Gas'!$A67,#REF!,8,FALSE)=VLOOKUP($A67,#REF!,5,FALSE),(VLOOKUP(#REF!,#REF!,8,FALSE)))</f>
        <v>#REF!</v>
      </c>
      <c r="E67" t="e">
        <f>IF(VLOOKUP('Controle Uniek Gas'!$A67,#REF!,9,FALSE)=VLOOKUP($A67,#REF!,6,FALSE),(VLOOKUP(#REF!,#REF!,9,FALSE)))</f>
        <v>#REF!</v>
      </c>
      <c r="F67" t="e">
        <f>IF(VLOOKUP('Controle Uniek Gas'!$A67,#REF!,10,FALSE)=VLOOKUP($A67,#REF!,7,FALSE),(VLOOKUP(#REF!,#REF!,10,FALSE)))</f>
        <v>#REF!</v>
      </c>
      <c r="G67" t="e">
        <f>IF(VLOOKUP('Controle Uniek Gas'!$A67,#REF!,11,FALSE)=VLOOKUP($A67,#REF!,8,FALSE),(VLOOKUP(#REF!,#REF!,11,FALSE)))</f>
        <v>#REF!</v>
      </c>
      <c r="H67" t="e">
        <f t="shared" ref="H67:H100" si="2">B67&amp;C67&amp;D67&amp;E67&amp;F67&amp;G67</f>
        <v>#REF!</v>
      </c>
      <c r="I67" t="e">
        <f t="shared" ref="I67:I100" si="3">IF(COUNTIF(H:H,H67)&gt;1,H67,"")</f>
        <v>#REF!</v>
      </c>
    </row>
    <row r="68" spans="1:9" x14ac:dyDescent="0.45">
      <c r="A68" t="e">
        <f>VLOOKUP(#REF!,#REF!,1,FALSE)</f>
        <v>#REF!</v>
      </c>
      <c r="B68" t="e">
        <f>IF(VLOOKUP('Controle Uniek Gas'!A68,#REF!,6,FALSE)=VLOOKUP('Controle Uniek Gas'!A68,#REF!,3,FALSE),(VLOOKUP(#REF!,#REF!,6,FALSE)))</f>
        <v>#REF!</v>
      </c>
      <c r="C68" t="e">
        <f>IF(VLOOKUP('Controle Uniek Gas'!$A68,#REF!,7,FALSE)=VLOOKUP($A68,#REF!,4,FALSE),(VLOOKUP(#REF!,#REF!,7,FALSE)))</f>
        <v>#REF!</v>
      </c>
      <c r="D68" t="e">
        <f>IF(VLOOKUP('Controle Uniek Gas'!$A68,#REF!,8,FALSE)=VLOOKUP($A68,#REF!,5,FALSE),(VLOOKUP(#REF!,#REF!,8,FALSE)))</f>
        <v>#REF!</v>
      </c>
      <c r="E68" t="e">
        <f>IF(VLOOKUP('Controle Uniek Gas'!$A68,#REF!,9,FALSE)=VLOOKUP($A68,#REF!,6,FALSE),(VLOOKUP(#REF!,#REF!,9,FALSE)))</f>
        <v>#REF!</v>
      </c>
      <c r="F68" t="e">
        <f>IF(VLOOKUP('Controle Uniek Gas'!$A68,#REF!,10,FALSE)=VLOOKUP($A68,#REF!,7,FALSE),(VLOOKUP(#REF!,#REF!,10,FALSE)))</f>
        <v>#REF!</v>
      </c>
      <c r="G68" t="e">
        <f>IF(VLOOKUP('Controle Uniek Gas'!$A68,#REF!,11,FALSE)=VLOOKUP($A68,#REF!,8,FALSE),(VLOOKUP(#REF!,#REF!,11,FALSE)))</f>
        <v>#REF!</v>
      </c>
      <c r="H68" t="e">
        <f t="shared" si="2"/>
        <v>#REF!</v>
      </c>
      <c r="I68" t="e">
        <f t="shared" si="3"/>
        <v>#REF!</v>
      </c>
    </row>
    <row r="69" spans="1:9" x14ac:dyDescent="0.45">
      <c r="A69" t="e">
        <f>VLOOKUP(#REF!,#REF!,1,FALSE)</f>
        <v>#REF!</v>
      </c>
      <c r="B69" t="e">
        <f>IF(VLOOKUP('Controle Uniek Gas'!A69,#REF!,6,FALSE)=VLOOKUP('Controle Uniek Gas'!A69,#REF!,3,FALSE),(VLOOKUP(#REF!,#REF!,6,FALSE)))</f>
        <v>#REF!</v>
      </c>
      <c r="C69" t="e">
        <f>IF(VLOOKUP('Controle Uniek Gas'!$A69,#REF!,7,FALSE)=VLOOKUP($A69,#REF!,4,FALSE),(VLOOKUP(#REF!,#REF!,7,FALSE)))</f>
        <v>#REF!</v>
      </c>
      <c r="D69" t="e">
        <f>IF(VLOOKUP('Controle Uniek Gas'!$A69,#REF!,8,FALSE)=VLOOKUP($A69,#REF!,5,FALSE),(VLOOKUP(#REF!,#REF!,8,FALSE)))</f>
        <v>#REF!</v>
      </c>
      <c r="E69" t="e">
        <f>IF(VLOOKUP('Controle Uniek Gas'!$A69,#REF!,9,FALSE)=VLOOKUP($A69,#REF!,6,FALSE),(VLOOKUP(#REF!,#REF!,9,FALSE)))</f>
        <v>#REF!</v>
      </c>
      <c r="F69" t="e">
        <f>IF(VLOOKUP('Controle Uniek Gas'!$A69,#REF!,10,FALSE)=VLOOKUP($A69,#REF!,7,FALSE),(VLOOKUP(#REF!,#REF!,10,FALSE)))</f>
        <v>#REF!</v>
      </c>
      <c r="G69" t="e">
        <f>IF(VLOOKUP('Controle Uniek Gas'!$A69,#REF!,11,FALSE)=VLOOKUP($A69,#REF!,8,FALSE),(VLOOKUP(#REF!,#REF!,11,FALSE)))</f>
        <v>#REF!</v>
      </c>
      <c r="H69" t="e">
        <f t="shared" si="2"/>
        <v>#REF!</v>
      </c>
      <c r="I69" t="e">
        <f t="shared" si="3"/>
        <v>#REF!</v>
      </c>
    </row>
    <row r="70" spans="1:9" x14ac:dyDescent="0.45">
      <c r="A70" t="e">
        <f>VLOOKUP(#REF!,#REF!,1,FALSE)</f>
        <v>#REF!</v>
      </c>
      <c r="B70" t="e">
        <f>IF(VLOOKUP('Controle Uniek Gas'!A70,#REF!,6,FALSE)=VLOOKUP('Controle Uniek Gas'!A70,#REF!,3,FALSE),(VLOOKUP(#REF!,#REF!,6,FALSE)))</f>
        <v>#REF!</v>
      </c>
      <c r="C70" t="e">
        <f>IF(VLOOKUP('Controle Uniek Gas'!$A70,#REF!,7,FALSE)=VLOOKUP($A70,#REF!,4,FALSE),(VLOOKUP(#REF!,#REF!,7,FALSE)))</f>
        <v>#REF!</v>
      </c>
      <c r="D70" t="e">
        <f>IF(VLOOKUP('Controle Uniek Gas'!$A70,#REF!,8,FALSE)=VLOOKUP($A70,#REF!,5,FALSE),(VLOOKUP(#REF!,#REF!,8,FALSE)))</f>
        <v>#REF!</v>
      </c>
      <c r="E70" t="e">
        <f>IF(VLOOKUP('Controle Uniek Gas'!$A70,#REF!,9,FALSE)=VLOOKUP($A70,#REF!,6,FALSE),(VLOOKUP(#REF!,#REF!,9,FALSE)))</f>
        <v>#REF!</v>
      </c>
      <c r="F70" t="e">
        <f>IF(VLOOKUP('Controle Uniek Gas'!$A70,#REF!,10,FALSE)=VLOOKUP($A70,#REF!,7,FALSE),(VLOOKUP(#REF!,#REF!,10,FALSE)))</f>
        <v>#REF!</v>
      </c>
      <c r="G70" t="e">
        <f>IF(VLOOKUP('Controle Uniek Gas'!$A70,#REF!,11,FALSE)=VLOOKUP($A70,#REF!,8,FALSE),(VLOOKUP(#REF!,#REF!,11,FALSE)))</f>
        <v>#REF!</v>
      </c>
      <c r="H70" t="e">
        <f t="shared" si="2"/>
        <v>#REF!</v>
      </c>
      <c r="I70" t="e">
        <f t="shared" si="3"/>
        <v>#REF!</v>
      </c>
    </row>
    <row r="71" spans="1:9" x14ac:dyDescent="0.45">
      <c r="A71" t="e">
        <f>VLOOKUP(#REF!,#REF!,1,FALSE)</f>
        <v>#REF!</v>
      </c>
      <c r="B71" t="e">
        <f>IF(VLOOKUP('Controle Uniek Gas'!A71,#REF!,6,FALSE)=VLOOKUP('Controle Uniek Gas'!A71,#REF!,3,FALSE),(VLOOKUP(#REF!,#REF!,6,FALSE)))</f>
        <v>#REF!</v>
      </c>
      <c r="C71" t="e">
        <f>IF(VLOOKUP('Controle Uniek Gas'!$A71,#REF!,7,FALSE)=VLOOKUP($A71,#REF!,4,FALSE),(VLOOKUP(#REF!,#REF!,7,FALSE)))</f>
        <v>#REF!</v>
      </c>
      <c r="D71" t="e">
        <f>IF(VLOOKUP('Controle Uniek Gas'!$A71,#REF!,8,FALSE)=VLOOKUP($A71,#REF!,5,FALSE),(VLOOKUP(#REF!,#REF!,8,FALSE)))</f>
        <v>#REF!</v>
      </c>
      <c r="E71" t="e">
        <f>IF(VLOOKUP('Controle Uniek Gas'!$A71,#REF!,9,FALSE)=VLOOKUP($A71,#REF!,6,FALSE),(VLOOKUP(#REF!,#REF!,9,FALSE)))</f>
        <v>#REF!</v>
      </c>
      <c r="F71" t="e">
        <f>IF(VLOOKUP('Controle Uniek Gas'!$A71,#REF!,10,FALSE)=VLOOKUP($A71,#REF!,7,FALSE),(VLOOKUP(#REF!,#REF!,10,FALSE)))</f>
        <v>#REF!</v>
      </c>
      <c r="G71" t="e">
        <f>IF(VLOOKUP('Controle Uniek Gas'!$A71,#REF!,11,FALSE)=VLOOKUP($A71,#REF!,8,FALSE),(VLOOKUP(#REF!,#REF!,11,FALSE)))</f>
        <v>#REF!</v>
      </c>
      <c r="H71" t="e">
        <f t="shared" si="2"/>
        <v>#REF!</v>
      </c>
      <c r="I71" t="e">
        <f t="shared" si="3"/>
        <v>#REF!</v>
      </c>
    </row>
    <row r="72" spans="1:9" x14ac:dyDescent="0.45">
      <c r="A72" t="e">
        <f>VLOOKUP(#REF!,#REF!,1,FALSE)</f>
        <v>#REF!</v>
      </c>
      <c r="B72" t="e">
        <f>IF(VLOOKUP('Controle Uniek Gas'!A72,#REF!,6,FALSE)=VLOOKUP('Controle Uniek Gas'!A72,#REF!,3,FALSE),(VLOOKUP(#REF!,#REF!,6,FALSE)))</f>
        <v>#REF!</v>
      </c>
      <c r="C72" t="e">
        <f>IF(VLOOKUP('Controle Uniek Gas'!$A72,#REF!,7,FALSE)=VLOOKUP($A72,#REF!,4,FALSE),(VLOOKUP(#REF!,#REF!,7,FALSE)))</f>
        <v>#REF!</v>
      </c>
      <c r="D72" t="e">
        <f>IF(VLOOKUP('Controle Uniek Gas'!$A72,#REF!,8,FALSE)=VLOOKUP($A72,#REF!,5,FALSE),(VLOOKUP(#REF!,#REF!,8,FALSE)))</f>
        <v>#REF!</v>
      </c>
      <c r="E72" t="e">
        <f>IF(VLOOKUP('Controle Uniek Gas'!$A72,#REF!,9,FALSE)=VLOOKUP($A72,#REF!,6,FALSE),(VLOOKUP(#REF!,#REF!,9,FALSE)))</f>
        <v>#REF!</v>
      </c>
      <c r="F72" t="e">
        <f>IF(VLOOKUP('Controle Uniek Gas'!$A72,#REF!,10,FALSE)=VLOOKUP($A72,#REF!,7,FALSE),(VLOOKUP(#REF!,#REF!,10,FALSE)))</f>
        <v>#REF!</v>
      </c>
      <c r="G72" t="e">
        <f>IF(VLOOKUP('Controle Uniek Gas'!$A72,#REF!,11,FALSE)=VLOOKUP($A72,#REF!,8,FALSE),(VLOOKUP(#REF!,#REF!,11,FALSE)))</f>
        <v>#REF!</v>
      </c>
      <c r="H72" t="e">
        <f t="shared" si="2"/>
        <v>#REF!</v>
      </c>
      <c r="I72" t="e">
        <f t="shared" si="3"/>
        <v>#REF!</v>
      </c>
    </row>
    <row r="73" spans="1:9" x14ac:dyDescent="0.45">
      <c r="A73" t="e">
        <f>VLOOKUP(#REF!,#REF!,1,FALSE)</f>
        <v>#REF!</v>
      </c>
      <c r="B73" t="e">
        <f>IF(VLOOKUP('Controle Uniek Gas'!A73,#REF!,6,FALSE)=VLOOKUP('Controle Uniek Gas'!A73,#REF!,3,FALSE),(VLOOKUP(#REF!,#REF!,6,FALSE)))</f>
        <v>#REF!</v>
      </c>
      <c r="C73" t="e">
        <f>IF(VLOOKUP('Controle Uniek Gas'!$A73,#REF!,7,FALSE)=VLOOKUP($A73,#REF!,4,FALSE),(VLOOKUP(#REF!,#REF!,7,FALSE)))</f>
        <v>#REF!</v>
      </c>
      <c r="D73" t="e">
        <f>IF(VLOOKUP('Controle Uniek Gas'!$A73,#REF!,8,FALSE)=VLOOKUP($A73,#REF!,5,FALSE),(VLOOKUP(#REF!,#REF!,8,FALSE)))</f>
        <v>#REF!</v>
      </c>
      <c r="E73" t="e">
        <f>IF(VLOOKUP('Controle Uniek Gas'!$A73,#REF!,9,FALSE)=VLOOKUP($A73,#REF!,6,FALSE),(VLOOKUP(#REF!,#REF!,9,FALSE)))</f>
        <v>#REF!</v>
      </c>
      <c r="F73" t="e">
        <f>IF(VLOOKUP('Controle Uniek Gas'!$A73,#REF!,10,FALSE)=VLOOKUP($A73,#REF!,7,FALSE),(VLOOKUP(#REF!,#REF!,10,FALSE)))</f>
        <v>#REF!</v>
      </c>
      <c r="G73" t="e">
        <f>IF(VLOOKUP('Controle Uniek Gas'!$A73,#REF!,11,FALSE)=VLOOKUP($A73,#REF!,8,FALSE),(VLOOKUP(#REF!,#REF!,11,FALSE)))</f>
        <v>#REF!</v>
      </c>
      <c r="H73" t="e">
        <f t="shared" si="2"/>
        <v>#REF!</v>
      </c>
      <c r="I73" t="e">
        <f t="shared" si="3"/>
        <v>#REF!</v>
      </c>
    </row>
    <row r="74" spans="1:9" x14ac:dyDescent="0.45">
      <c r="A74" t="e">
        <f>VLOOKUP(#REF!,#REF!,1,FALSE)</f>
        <v>#REF!</v>
      </c>
      <c r="B74" t="e">
        <f>IF(VLOOKUP('Controle Uniek Gas'!A74,#REF!,6,FALSE)=VLOOKUP('Controle Uniek Gas'!A74,#REF!,3,FALSE),(VLOOKUP(#REF!,#REF!,6,FALSE)))</f>
        <v>#REF!</v>
      </c>
      <c r="C74" t="e">
        <f>IF(VLOOKUP('Controle Uniek Gas'!$A74,#REF!,7,FALSE)=VLOOKUP($A74,#REF!,4,FALSE),(VLOOKUP(#REF!,#REF!,7,FALSE)))</f>
        <v>#REF!</v>
      </c>
      <c r="D74" t="e">
        <f>IF(VLOOKUP('Controle Uniek Gas'!$A74,#REF!,8,FALSE)=VLOOKUP($A74,#REF!,5,FALSE),(VLOOKUP(#REF!,#REF!,8,FALSE)))</f>
        <v>#REF!</v>
      </c>
      <c r="E74" t="e">
        <f>IF(VLOOKUP('Controle Uniek Gas'!$A74,#REF!,9,FALSE)=VLOOKUP($A74,#REF!,6,FALSE),(VLOOKUP(#REF!,#REF!,9,FALSE)))</f>
        <v>#REF!</v>
      </c>
      <c r="F74" t="e">
        <f>IF(VLOOKUP('Controle Uniek Gas'!$A74,#REF!,10,FALSE)=VLOOKUP($A74,#REF!,7,FALSE),(VLOOKUP(#REF!,#REF!,10,FALSE)))</f>
        <v>#REF!</v>
      </c>
      <c r="G74" t="e">
        <f>IF(VLOOKUP('Controle Uniek Gas'!$A74,#REF!,11,FALSE)=VLOOKUP($A74,#REF!,8,FALSE),(VLOOKUP(#REF!,#REF!,11,FALSE)))</f>
        <v>#REF!</v>
      </c>
      <c r="H74" t="e">
        <f t="shared" si="2"/>
        <v>#REF!</v>
      </c>
      <c r="I74" t="e">
        <f t="shared" si="3"/>
        <v>#REF!</v>
      </c>
    </row>
    <row r="75" spans="1:9" x14ac:dyDescent="0.45">
      <c r="A75" t="e">
        <f>VLOOKUP(#REF!,#REF!,1,FALSE)</f>
        <v>#REF!</v>
      </c>
      <c r="B75" t="e">
        <f>IF(VLOOKUP('Controle Uniek Gas'!A75,#REF!,6,FALSE)=VLOOKUP('Controle Uniek Gas'!A75,#REF!,3,FALSE),(VLOOKUP(#REF!,#REF!,6,FALSE)))</f>
        <v>#REF!</v>
      </c>
      <c r="C75" t="e">
        <f>IF(VLOOKUP('Controle Uniek Gas'!$A75,#REF!,7,FALSE)=VLOOKUP($A75,#REF!,4,FALSE),(VLOOKUP(#REF!,#REF!,7,FALSE)))</f>
        <v>#REF!</v>
      </c>
      <c r="D75" t="e">
        <f>IF(VLOOKUP('Controle Uniek Gas'!$A75,#REF!,8,FALSE)=VLOOKUP($A75,#REF!,5,FALSE),(VLOOKUP(#REF!,#REF!,8,FALSE)))</f>
        <v>#REF!</v>
      </c>
      <c r="E75" t="e">
        <f>IF(VLOOKUP('Controle Uniek Gas'!$A75,#REF!,9,FALSE)=VLOOKUP($A75,#REF!,6,FALSE),(VLOOKUP(#REF!,#REF!,9,FALSE)))</f>
        <v>#REF!</v>
      </c>
      <c r="F75" t="e">
        <f>IF(VLOOKUP('Controle Uniek Gas'!$A75,#REF!,10,FALSE)=VLOOKUP($A75,#REF!,7,FALSE),(VLOOKUP(#REF!,#REF!,10,FALSE)))</f>
        <v>#REF!</v>
      </c>
      <c r="G75" t="e">
        <f>IF(VLOOKUP('Controle Uniek Gas'!$A75,#REF!,11,FALSE)=VLOOKUP($A75,#REF!,8,FALSE),(VLOOKUP(#REF!,#REF!,11,FALSE)))</f>
        <v>#REF!</v>
      </c>
      <c r="H75" t="e">
        <f t="shared" si="2"/>
        <v>#REF!</v>
      </c>
      <c r="I75" t="e">
        <f t="shared" si="3"/>
        <v>#REF!</v>
      </c>
    </row>
    <row r="76" spans="1:9" x14ac:dyDescent="0.45">
      <c r="A76" t="e">
        <f>VLOOKUP(#REF!,#REF!,1,FALSE)</f>
        <v>#REF!</v>
      </c>
      <c r="B76" t="e">
        <f>IF(VLOOKUP('Controle Uniek Gas'!A76,#REF!,6,FALSE)=VLOOKUP('Controle Uniek Gas'!A76,#REF!,3,FALSE),(VLOOKUP(#REF!,#REF!,6,FALSE)))</f>
        <v>#REF!</v>
      </c>
      <c r="C76" t="e">
        <f>IF(VLOOKUP('Controle Uniek Gas'!$A76,#REF!,7,FALSE)=VLOOKUP($A76,#REF!,4,FALSE),(VLOOKUP(#REF!,#REF!,7,FALSE)))</f>
        <v>#REF!</v>
      </c>
      <c r="D76" t="e">
        <f>IF(VLOOKUP('Controle Uniek Gas'!$A76,#REF!,8,FALSE)=VLOOKUP($A76,#REF!,5,FALSE),(VLOOKUP(#REF!,#REF!,8,FALSE)))</f>
        <v>#REF!</v>
      </c>
      <c r="E76" t="e">
        <f>IF(VLOOKUP('Controle Uniek Gas'!$A76,#REF!,9,FALSE)=VLOOKUP($A76,#REF!,6,FALSE),(VLOOKUP(#REF!,#REF!,9,FALSE)))</f>
        <v>#REF!</v>
      </c>
      <c r="F76" t="e">
        <f>IF(VLOOKUP('Controle Uniek Gas'!$A76,#REF!,10,FALSE)=VLOOKUP($A76,#REF!,7,FALSE),(VLOOKUP(#REF!,#REF!,10,FALSE)))</f>
        <v>#REF!</v>
      </c>
      <c r="G76" t="e">
        <f>IF(VLOOKUP('Controle Uniek Gas'!$A76,#REF!,11,FALSE)=VLOOKUP($A76,#REF!,8,FALSE),(VLOOKUP(#REF!,#REF!,11,FALSE)))</f>
        <v>#REF!</v>
      </c>
      <c r="H76" t="e">
        <f t="shared" si="2"/>
        <v>#REF!</v>
      </c>
      <c r="I76" t="e">
        <f t="shared" si="3"/>
        <v>#REF!</v>
      </c>
    </row>
    <row r="77" spans="1:9" x14ac:dyDescent="0.45">
      <c r="A77" t="e">
        <f>VLOOKUP(#REF!,#REF!,1,FALSE)</f>
        <v>#REF!</v>
      </c>
      <c r="B77" t="e">
        <f>IF(VLOOKUP('Controle Uniek Gas'!A77,#REF!,6,FALSE)=VLOOKUP('Controle Uniek Gas'!A77,#REF!,3,FALSE),(VLOOKUP(#REF!,#REF!,6,FALSE)))</f>
        <v>#REF!</v>
      </c>
      <c r="C77" t="e">
        <f>IF(VLOOKUP('Controle Uniek Gas'!$A77,#REF!,7,FALSE)=VLOOKUP($A77,#REF!,4,FALSE),(VLOOKUP(#REF!,#REF!,7,FALSE)))</f>
        <v>#REF!</v>
      </c>
      <c r="D77" t="e">
        <f>IF(VLOOKUP('Controle Uniek Gas'!$A77,#REF!,8,FALSE)=VLOOKUP($A77,#REF!,5,FALSE),(VLOOKUP(#REF!,#REF!,8,FALSE)))</f>
        <v>#REF!</v>
      </c>
      <c r="E77" t="e">
        <f>IF(VLOOKUP('Controle Uniek Gas'!$A77,#REF!,9,FALSE)=VLOOKUP($A77,#REF!,6,FALSE),(VLOOKUP(#REF!,#REF!,9,FALSE)))</f>
        <v>#REF!</v>
      </c>
      <c r="F77" t="e">
        <f>IF(VLOOKUP('Controle Uniek Gas'!$A77,#REF!,10,FALSE)=VLOOKUP($A77,#REF!,7,FALSE),(VLOOKUP(#REF!,#REF!,10,FALSE)))</f>
        <v>#REF!</v>
      </c>
      <c r="G77" t="e">
        <f>IF(VLOOKUP('Controle Uniek Gas'!$A77,#REF!,11,FALSE)=VLOOKUP($A77,#REF!,8,FALSE),(VLOOKUP(#REF!,#REF!,11,FALSE)))</f>
        <v>#REF!</v>
      </c>
      <c r="H77" t="e">
        <f t="shared" si="2"/>
        <v>#REF!</v>
      </c>
      <c r="I77" t="e">
        <f t="shared" si="3"/>
        <v>#REF!</v>
      </c>
    </row>
    <row r="78" spans="1:9" x14ac:dyDescent="0.45">
      <c r="A78" t="e">
        <f>VLOOKUP(#REF!,#REF!,1,FALSE)</f>
        <v>#REF!</v>
      </c>
      <c r="B78" t="e">
        <f>IF(VLOOKUP('Controle Uniek Gas'!A78,#REF!,6,FALSE)=VLOOKUP('Controle Uniek Gas'!A78,#REF!,3,FALSE),(VLOOKUP(#REF!,#REF!,6,FALSE)))</f>
        <v>#REF!</v>
      </c>
      <c r="C78" t="e">
        <f>IF(VLOOKUP('Controle Uniek Gas'!$A78,#REF!,7,FALSE)=VLOOKUP($A78,#REF!,4,FALSE),(VLOOKUP(#REF!,#REF!,7,FALSE)))</f>
        <v>#REF!</v>
      </c>
      <c r="D78" t="e">
        <f>IF(VLOOKUP('Controle Uniek Gas'!$A78,#REF!,8,FALSE)=VLOOKUP($A78,#REF!,5,FALSE),(VLOOKUP(#REF!,#REF!,8,FALSE)))</f>
        <v>#REF!</v>
      </c>
      <c r="E78" t="e">
        <f>IF(VLOOKUP('Controle Uniek Gas'!$A78,#REF!,9,FALSE)=VLOOKUP($A78,#REF!,6,FALSE),(VLOOKUP(#REF!,#REF!,9,FALSE)))</f>
        <v>#REF!</v>
      </c>
      <c r="F78" t="e">
        <f>IF(VLOOKUP('Controle Uniek Gas'!$A78,#REF!,10,FALSE)=VLOOKUP($A78,#REF!,7,FALSE),(VLOOKUP(#REF!,#REF!,10,FALSE)))</f>
        <v>#REF!</v>
      </c>
      <c r="G78" t="e">
        <f>IF(VLOOKUP('Controle Uniek Gas'!$A78,#REF!,11,FALSE)=VLOOKUP($A78,#REF!,8,FALSE),(VLOOKUP(#REF!,#REF!,11,FALSE)))</f>
        <v>#REF!</v>
      </c>
      <c r="H78" t="e">
        <f t="shared" si="2"/>
        <v>#REF!</v>
      </c>
      <c r="I78" t="e">
        <f t="shared" si="3"/>
        <v>#REF!</v>
      </c>
    </row>
    <row r="79" spans="1:9" x14ac:dyDescent="0.45">
      <c r="A79" t="e">
        <f>VLOOKUP(#REF!,#REF!,1,FALSE)</f>
        <v>#REF!</v>
      </c>
      <c r="B79" t="e">
        <f>IF(VLOOKUP('Controle Uniek Gas'!A79,#REF!,6,FALSE)=VLOOKUP('Controle Uniek Gas'!A79,#REF!,3,FALSE),(VLOOKUP(#REF!,#REF!,6,FALSE)))</f>
        <v>#REF!</v>
      </c>
      <c r="C79" t="e">
        <f>IF(VLOOKUP('Controle Uniek Gas'!$A79,#REF!,7,FALSE)=VLOOKUP($A79,#REF!,4,FALSE),(VLOOKUP(#REF!,#REF!,7,FALSE)))</f>
        <v>#REF!</v>
      </c>
      <c r="D79" t="e">
        <f>IF(VLOOKUP('Controle Uniek Gas'!$A79,#REF!,8,FALSE)=VLOOKUP($A79,#REF!,5,FALSE),(VLOOKUP(#REF!,#REF!,8,FALSE)))</f>
        <v>#REF!</v>
      </c>
      <c r="E79" t="e">
        <f>IF(VLOOKUP('Controle Uniek Gas'!$A79,#REF!,9,FALSE)=VLOOKUP($A79,#REF!,6,FALSE),(VLOOKUP(#REF!,#REF!,9,FALSE)))</f>
        <v>#REF!</v>
      </c>
      <c r="F79" t="e">
        <f>IF(VLOOKUP('Controle Uniek Gas'!$A79,#REF!,10,FALSE)=VLOOKUP($A79,#REF!,7,FALSE),(VLOOKUP(#REF!,#REF!,10,FALSE)))</f>
        <v>#REF!</v>
      </c>
      <c r="G79" t="e">
        <f>IF(VLOOKUP('Controle Uniek Gas'!$A79,#REF!,11,FALSE)=VLOOKUP($A79,#REF!,8,FALSE),(VLOOKUP(#REF!,#REF!,11,FALSE)))</f>
        <v>#REF!</v>
      </c>
      <c r="H79" t="e">
        <f t="shared" si="2"/>
        <v>#REF!</v>
      </c>
      <c r="I79" t="e">
        <f t="shared" si="3"/>
        <v>#REF!</v>
      </c>
    </row>
    <row r="80" spans="1:9" x14ac:dyDescent="0.45">
      <c r="A80" t="e">
        <f>VLOOKUP(#REF!,#REF!,1,FALSE)</f>
        <v>#REF!</v>
      </c>
      <c r="B80" t="e">
        <f>IF(VLOOKUP('Controle Uniek Gas'!A80,#REF!,6,FALSE)=VLOOKUP('Controle Uniek Gas'!A80,#REF!,3,FALSE),(VLOOKUP(#REF!,#REF!,6,FALSE)))</f>
        <v>#REF!</v>
      </c>
      <c r="C80" t="e">
        <f>IF(VLOOKUP('Controle Uniek Gas'!$A80,#REF!,7,FALSE)=VLOOKUP($A80,#REF!,4,FALSE),(VLOOKUP(#REF!,#REF!,7,FALSE)))</f>
        <v>#REF!</v>
      </c>
      <c r="D80" t="e">
        <f>IF(VLOOKUP('Controle Uniek Gas'!$A80,#REF!,8,FALSE)=VLOOKUP($A80,#REF!,5,FALSE),(VLOOKUP(#REF!,#REF!,8,FALSE)))</f>
        <v>#REF!</v>
      </c>
      <c r="E80" t="e">
        <f>IF(VLOOKUP('Controle Uniek Gas'!$A80,#REF!,9,FALSE)=VLOOKUP($A80,#REF!,6,FALSE),(VLOOKUP(#REF!,#REF!,9,FALSE)))</f>
        <v>#REF!</v>
      </c>
      <c r="F80" t="e">
        <f>IF(VLOOKUP('Controle Uniek Gas'!$A80,#REF!,10,FALSE)=VLOOKUP($A80,#REF!,7,FALSE),(VLOOKUP(#REF!,#REF!,10,FALSE)))</f>
        <v>#REF!</v>
      </c>
      <c r="G80" t="e">
        <f>IF(VLOOKUP('Controle Uniek Gas'!$A80,#REF!,11,FALSE)=VLOOKUP($A80,#REF!,8,FALSE),(VLOOKUP(#REF!,#REF!,11,FALSE)))</f>
        <v>#REF!</v>
      </c>
      <c r="H80" t="e">
        <f t="shared" si="2"/>
        <v>#REF!</v>
      </c>
      <c r="I80" t="e">
        <f t="shared" si="3"/>
        <v>#REF!</v>
      </c>
    </row>
    <row r="81" spans="1:9" x14ac:dyDescent="0.45">
      <c r="A81" t="e">
        <f>VLOOKUP(#REF!,#REF!,1,FALSE)</f>
        <v>#REF!</v>
      </c>
      <c r="B81" t="e">
        <f>IF(VLOOKUP('Controle Uniek Gas'!A81,#REF!,6,FALSE)=VLOOKUP('Controle Uniek Gas'!A81,#REF!,3,FALSE),(VLOOKUP(#REF!,#REF!,6,FALSE)))</f>
        <v>#REF!</v>
      </c>
      <c r="C81" t="e">
        <f>IF(VLOOKUP('Controle Uniek Gas'!$A81,#REF!,7,FALSE)=VLOOKUP($A81,#REF!,4,FALSE),(VLOOKUP(#REF!,#REF!,7,FALSE)))</f>
        <v>#REF!</v>
      </c>
      <c r="D81" t="e">
        <f>IF(VLOOKUP('Controle Uniek Gas'!$A81,#REF!,8,FALSE)=VLOOKUP($A81,#REF!,5,FALSE),(VLOOKUP(#REF!,#REF!,8,FALSE)))</f>
        <v>#REF!</v>
      </c>
      <c r="E81" t="e">
        <f>IF(VLOOKUP('Controle Uniek Gas'!$A81,#REF!,9,FALSE)=VLOOKUP($A81,#REF!,6,FALSE),(VLOOKUP(#REF!,#REF!,9,FALSE)))</f>
        <v>#REF!</v>
      </c>
      <c r="F81" t="e">
        <f>IF(VLOOKUP('Controle Uniek Gas'!$A81,#REF!,10,FALSE)=VLOOKUP($A81,#REF!,7,FALSE),(VLOOKUP(#REF!,#REF!,10,FALSE)))</f>
        <v>#REF!</v>
      </c>
      <c r="G81" t="e">
        <f>IF(VLOOKUP('Controle Uniek Gas'!$A81,#REF!,11,FALSE)=VLOOKUP($A81,#REF!,8,FALSE),(VLOOKUP(#REF!,#REF!,11,FALSE)))</f>
        <v>#REF!</v>
      </c>
      <c r="H81" t="e">
        <f t="shared" si="2"/>
        <v>#REF!</v>
      </c>
      <c r="I81" t="e">
        <f t="shared" si="3"/>
        <v>#REF!</v>
      </c>
    </row>
    <row r="82" spans="1:9" x14ac:dyDescent="0.45">
      <c r="A82" t="e">
        <f>VLOOKUP(#REF!,#REF!,1,FALSE)</f>
        <v>#REF!</v>
      </c>
      <c r="B82" t="e">
        <f>IF(VLOOKUP('Controle Uniek Gas'!A82,#REF!,6,FALSE)=VLOOKUP('Controle Uniek Gas'!A82,#REF!,3,FALSE),(VLOOKUP(#REF!,#REF!,6,FALSE)))</f>
        <v>#REF!</v>
      </c>
      <c r="C82" t="e">
        <f>IF(VLOOKUP('Controle Uniek Gas'!$A82,#REF!,7,FALSE)=VLOOKUP($A82,#REF!,4,FALSE),(VLOOKUP(#REF!,#REF!,7,FALSE)))</f>
        <v>#REF!</v>
      </c>
      <c r="D82" t="e">
        <f>IF(VLOOKUP('Controle Uniek Gas'!$A82,#REF!,8,FALSE)=VLOOKUP($A82,#REF!,5,FALSE),(VLOOKUP(#REF!,#REF!,8,FALSE)))</f>
        <v>#REF!</v>
      </c>
      <c r="E82" t="e">
        <f>IF(VLOOKUP('Controle Uniek Gas'!$A82,#REF!,9,FALSE)=VLOOKUP($A82,#REF!,6,FALSE),(VLOOKUP(#REF!,#REF!,9,FALSE)))</f>
        <v>#REF!</v>
      </c>
      <c r="F82" t="e">
        <f>IF(VLOOKUP('Controle Uniek Gas'!$A82,#REF!,10,FALSE)=VLOOKUP($A82,#REF!,7,FALSE),(VLOOKUP(#REF!,#REF!,10,FALSE)))</f>
        <v>#REF!</v>
      </c>
      <c r="G82" t="e">
        <f>IF(VLOOKUP('Controle Uniek Gas'!$A82,#REF!,11,FALSE)=VLOOKUP($A82,#REF!,8,FALSE),(VLOOKUP(#REF!,#REF!,11,FALSE)))</f>
        <v>#REF!</v>
      </c>
      <c r="H82" t="e">
        <f t="shared" si="2"/>
        <v>#REF!</v>
      </c>
      <c r="I82" t="e">
        <f t="shared" si="3"/>
        <v>#REF!</v>
      </c>
    </row>
    <row r="83" spans="1:9" x14ac:dyDescent="0.45">
      <c r="A83" t="e">
        <f>VLOOKUP(#REF!,#REF!,1,FALSE)</f>
        <v>#REF!</v>
      </c>
      <c r="B83" t="e">
        <f>IF(VLOOKUP('Controle Uniek Gas'!A83,#REF!,6,FALSE)=VLOOKUP('Controle Uniek Gas'!A83,#REF!,3,FALSE),(VLOOKUP(#REF!,#REF!,6,FALSE)))</f>
        <v>#REF!</v>
      </c>
      <c r="C83" t="e">
        <f>IF(VLOOKUP('Controle Uniek Gas'!$A83,#REF!,7,FALSE)=VLOOKUP($A83,#REF!,4,FALSE),(VLOOKUP(#REF!,#REF!,7,FALSE)))</f>
        <v>#REF!</v>
      </c>
      <c r="D83" t="e">
        <f>IF(VLOOKUP('Controle Uniek Gas'!$A83,#REF!,8,FALSE)=VLOOKUP($A83,#REF!,5,FALSE),(VLOOKUP(#REF!,#REF!,8,FALSE)))</f>
        <v>#REF!</v>
      </c>
      <c r="E83" t="e">
        <f>IF(VLOOKUP('Controle Uniek Gas'!$A83,#REF!,9,FALSE)=VLOOKUP($A83,#REF!,6,FALSE),(VLOOKUP(#REF!,#REF!,9,FALSE)))</f>
        <v>#REF!</v>
      </c>
      <c r="F83" t="e">
        <f>IF(VLOOKUP('Controle Uniek Gas'!$A83,#REF!,10,FALSE)=VLOOKUP($A83,#REF!,7,FALSE),(VLOOKUP(#REF!,#REF!,10,FALSE)))</f>
        <v>#REF!</v>
      </c>
      <c r="G83" t="e">
        <f>IF(VLOOKUP('Controle Uniek Gas'!$A83,#REF!,11,FALSE)=VLOOKUP($A83,#REF!,8,FALSE),(VLOOKUP(#REF!,#REF!,11,FALSE)))</f>
        <v>#REF!</v>
      </c>
      <c r="H83" t="e">
        <f t="shared" si="2"/>
        <v>#REF!</v>
      </c>
      <c r="I83" t="e">
        <f t="shared" si="3"/>
        <v>#REF!</v>
      </c>
    </row>
    <row r="84" spans="1:9" x14ac:dyDescent="0.45">
      <c r="A84" t="e">
        <f>VLOOKUP(#REF!,#REF!,1,FALSE)</f>
        <v>#REF!</v>
      </c>
      <c r="B84" t="e">
        <f>IF(VLOOKUP('Controle Uniek Gas'!A84,#REF!,6,FALSE)=VLOOKUP('Controle Uniek Gas'!A84,#REF!,3,FALSE),(VLOOKUP(#REF!,#REF!,6,FALSE)))</f>
        <v>#REF!</v>
      </c>
      <c r="C84" t="e">
        <f>IF(VLOOKUP('Controle Uniek Gas'!$A84,#REF!,7,FALSE)=VLOOKUP($A84,#REF!,4,FALSE),(VLOOKUP(#REF!,#REF!,7,FALSE)))</f>
        <v>#REF!</v>
      </c>
      <c r="D84" t="e">
        <f>IF(VLOOKUP('Controle Uniek Gas'!$A84,#REF!,8,FALSE)=VLOOKUP($A84,#REF!,5,FALSE),(VLOOKUP(#REF!,#REF!,8,FALSE)))</f>
        <v>#REF!</v>
      </c>
      <c r="E84" t="e">
        <f>IF(VLOOKUP('Controle Uniek Gas'!$A84,#REF!,9,FALSE)=VLOOKUP($A84,#REF!,6,FALSE),(VLOOKUP(#REF!,#REF!,9,FALSE)))</f>
        <v>#REF!</v>
      </c>
      <c r="F84" t="e">
        <f>IF(VLOOKUP('Controle Uniek Gas'!$A84,#REF!,10,FALSE)=VLOOKUP($A84,#REF!,7,FALSE),(VLOOKUP(#REF!,#REF!,10,FALSE)))</f>
        <v>#REF!</v>
      </c>
      <c r="G84" t="e">
        <f>IF(VLOOKUP('Controle Uniek Gas'!$A84,#REF!,11,FALSE)=VLOOKUP($A84,#REF!,8,FALSE),(VLOOKUP(#REF!,#REF!,11,FALSE)))</f>
        <v>#REF!</v>
      </c>
      <c r="H84" t="e">
        <f t="shared" si="2"/>
        <v>#REF!</v>
      </c>
      <c r="I84" t="e">
        <f t="shared" si="3"/>
        <v>#REF!</v>
      </c>
    </row>
    <row r="85" spans="1:9" x14ac:dyDescent="0.45">
      <c r="A85" t="e">
        <f>VLOOKUP(#REF!,#REF!,1,FALSE)</f>
        <v>#REF!</v>
      </c>
      <c r="B85" t="e">
        <f>IF(VLOOKUP('Controle Uniek Gas'!A85,#REF!,6,FALSE)=VLOOKUP('Controle Uniek Gas'!A85,#REF!,3,FALSE),(VLOOKUP(#REF!,#REF!,6,FALSE)))</f>
        <v>#REF!</v>
      </c>
      <c r="C85" t="e">
        <f>IF(VLOOKUP('Controle Uniek Gas'!$A85,#REF!,7,FALSE)=VLOOKUP($A85,#REF!,4,FALSE),(VLOOKUP(#REF!,#REF!,7,FALSE)))</f>
        <v>#REF!</v>
      </c>
      <c r="D85" t="e">
        <f>IF(VLOOKUP('Controle Uniek Gas'!$A85,#REF!,8,FALSE)=VLOOKUP($A85,#REF!,5,FALSE),(VLOOKUP(#REF!,#REF!,8,FALSE)))</f>
        <v>#REF!</v>
      </c>
      <c r="E85" t="e">
        <f>IF(VLOOKUP('Controle Uniek Gas'!$A85,#REF!,9,FALSE)=VLOOKUP($A85,#REF!,6,FALSE),(VLOOKUP(#REF!,#REF!,9,FALSE)))</f>
        <v>#REF!</v>
      </c>
      <c r="F85" t="e">
        <f>IF(VLOOKUP('Controle Uniek Gas'!$A85,#REF!,10,FALSE)=VLOOKUP($A85,#REF!,7,FALSE),(VLOOKUP(#REF!,#REF!,10,FALSE)))</f>
        <v>#REF!</v>
      </c>
      <c r="G85" t="e">
        <f>IF(VLOOKUP('Controle Uniek Gas'!$A85,#REF!,11,FALSE)=VLOOKUP($A85,#REF!,8,FALSE),(VLOOKUP(#REF!,#REF!,11,FALSE)))</f>
        <v>#REF!</v>
      </c>
      <c r="H85" t="e">
        <f t="shared" si="2"/>
        <v>#REF!</v>
      </c>
      <c r="I85" t="e">
        <f t="shared" si="3"/>
        <v>#REF!</v>
      </c>
    </row>
    <row r="86" spans="1:9" x14ac:dyDescent="0.45">
      <c r="A86" t="e">
        <f>VLOOKUP(#REF!,#REF!,1,FALSE)</f>
        <v>#REF!</v>
      </c>
      <c r="B86" t="e">
        <f>IF(VLOOKUP('Controle Uniek Gas'!A86,#REF!,6,FALSE)=VLOOKUP('Controle Uniek Gas'!A86,#REF!,3,FALSE),(VLOOKUP(#REF!,#REF!,6,FALSE)))</f>
        <v>#REF!</v>
      </c>
      <c r="C86" t="e">
        <f>IF(VLOOKUP('Controle Uniek Gas'!$A86,#REF!,7,FALSE)=VLOOKUP($A86,#REF!,4,FALSE),(VLOOKUP(#REF!,#REF!,7,FALSE)))</f>
        <v>#REF!</v>
      </c>
      <c r="D86" t="e">
        <f>IF(VLOOKUP('Controle Uniek Gas'!$A86,#REF!,8,FALSE)=VLOOKUP($A86,#REF!,5,FALSE),(VLOOKUP(#REF!,#REF!,8,FALSE)))</f>
        <v>#REF!</v>
      </c>
      <c r="E86" t="e">
        <f>IF(VLOOKUP('Controle Uniek Gas'!$A86,#REF!,9,FALSE)=VLOOKUP($A86,#REF!,6,FALSE),(VLOOKUP(#REF!,#REF!,9,FALSE)))</f>
        <v>#REF!</v>
      </c>
      <c r="F86" t="e">
        <f>IF(VLOOKUP('Controle Uniek Gas'!$A86,#REF!,10,FALSE)=VLOOKUP($A86,#REF!,7,FALSE),(VLOOKUP(#REF!,#REF!,10,FALSE)))</f>
        <v>#REF!</v>
      </c>
      <c r="G86" t="e">
        <f>IF(VLOOKUP('Controle Uniek Gas'!$A86,#REF!,11,FALSE)=VLOOKUP($A86,#REF!,8,FALSE),(VLOOKUP(#REF!,#REF!,11,FALSE)))</f>
        <v>#REF!</v>
      </c>
      <c r="H86" t="e">
        <f t="shared" si="2"/>
        <v>#REF!</v>
      </c>
      <c r="I86" t="e">
        <f t="shared" si="3"/>
        <v>#REF!</v>
      </c>
    </row>
    <row r="87" spans="1:9" x14ac:dyDescent="0.45">
      <c r="A87" t="e">
        <f>VLOOKUP(#REF!,#REF!,1,FALSE)</f>
        <v>#REF!</v>
      </c>
      <c r="B87" t="e">
        <f>IF(VLOOKUP('Controle Uniek Gas'!A87,#REF!,6,FALSE)=VLOOKUP('Controle Uniek Gas'!A87,#REF!,3,FALSE),(VLOOKUP(#REF!,#REF!,6,FALSE)))</f>
        <v>#REF!</v>
      </c>
      <c r="C87" t="e">
        <f>IF(VLOOKUP('Controle Uniek Gas'!$A87,#REF!,7,FALSE)=VLOOKUP($A87,#REF!,4,FALSE),(VLOOKUP(#REF!,#REF!,7,FALSE)))</f>
        <v>#REF!</v>
      </c>
      <c r="D87" t="e">
        <f>IF(VLOOKUP('Controle Uniek Gas'!$A87,#REF!,8,FALSE)=VLOOKUP($A87,#REF!,5,FALSE),(VLOOKUP(#REF!,#REF!,8,FALSE)))</f>
        <v>#REF!</v>
      </c>
      <c r="E87" t="e">
        <f>IF(VLOOKUP('Controle Uniek Gas'!$A87,#REF!,9,FALSE)=VLOOKUP($A87,#REF!,6,FALSE),(VLOOKUP(#REF!,#REF!,9,FALSE)))</f>
        <v>#REF!</v>
      </c>
      <c r="F87" t="e">
        <f>IF(VLOOKUP('Controle Uniek Gas'!$A87,#REF!,10,FALSE)=VLOOKUP($A87,#REF!,7,FALSE),(VLOOKUP(#REF!,#REF!,10,FALSE)))</f>
        <v>#REF!</v>
      </c>
      <c r="G87" t="e">
        <f>IF(VLOOKUP('Controle Uniek Gas'!$A87,#REF!,11,FALSE)=VLOOKUP($A87,#REF!,8,FALSE),(VLOOKUP(#REF!,#REF!,11,FALSE)))</f>
        <v>#REF!</v>
      </c>
      <c r="H87" t="e">
        <f t="shared" si="2"/>
        <v>#REF!</v>
      </c>
      <c r="I87" t="e">
        <f t="shared" si="3"/>
        <v>#REF!</v>
      </c>
    </row>
    <row r="88" spans="1:9" x14ac:dyDescent="0.45">
      <c r="A88" t="e">
        <f>VLOOKUP(#REF!,#REF!,1,FALSE)</f>
        <v>#REF!</v>
      </c>
      <c r="B88" t="e">
        <f>IF(VLOOKUP('Controle Uniek Gas'!A88,#REF!,6,FALSE)=VLOOKUP('Controle Uniek Gas'!A88,#REF!,3,FALSE),(VLOOKUP(#REF!,#REF!,6,FALSE)))</f>
        <v>#REF!</v>
      </c>
      <c r="C88" t="e">
        <f>IF(VLOOKUP('Controle Uniek Gas'!$A88,#REF!,7,FALSE)=VLOOKUP($A88,#REF!,4,FALSE),(VLOOKUP(#REF!,#REF!,7,FALSE)))</f>
        <v>#REF!</v>
      </c>
      <c r="D88" t="e">
        <f>IF(VLOOKUP('Controle Uniek Gas'!$A88,#REF!,8,FALSE)=VLOOKUP($A88,#REF!,5,FALSE),(VLOOKUP(#REF!,#REF!,8,FALSE)))</f>
        <v>#REF!</v>
      </c>
      <c r="E88" t="e">
        <f>IF(VLOOKUP('Controle Uniek Gas'!$A88,#REF!,9,FALSE)=VLOOKUP($A88,#REF!,6,FALSE),(VLOOKUP(#REF!,#REF!,9,FALSE)))</f>
        <v>#REF!</v>
      </c>
      <c r="F88" t="e">
        <f>IF(VLOOKUP('Controle Uniek Gas'!$A88,#REF!,10,FALSE)=VLOOKUP($A88,#REF!,7,FALSE),(VLOOKUP(#REF!,#REF!,10,FALSE)))</f>
        <v>#REF!</v>
      </c>
      <c r="G88" t="e">
        <f>IF(VLOOKUP('Controle Uniek Gas'!$A88,#REF!,11,FALSE)=VLOOKUP($A88,#REF!,8,FALSE),(VLOOKUP(#REF!,#REF!,11,FALSE)))</f>
        <v>#REF!</v>
      </c>
      <c r="H88" t="e">
        <f t="shared" si="2"/>
        <v>#REF!</v>
      </c>
      <c r="I88" t="e">
        <f t="shared" si="3"/>
        <v>#REF!</v>
      </c>
    </row>
    <row r="89" spans="1:9" x14ac:dyDescent="0.45">
      <c r="A89" t="e">
        <f>VLOOKUP(#REF!,#REF!,1,FALSE)</f>
        <v>#REF!</v>
      </c>
      <c r="B89" t="e">
        <f>IF(VLOOKUP('Controle Uniek Gas'!A89,#REF!,6,FALSE)=VLOOKUP('Controle Uniek Gas'!A89,#REF!,3,FALSE),(VLOOKUP(#REF!,#REF!,6,FALSE)))</f>
        <v>#REF!</v>
      </c>
      <c r="C89" t="e">
        <f>IF(VLOOKUP('Controle Uniek Gas'!$A89,#REF!,7,FALSE)=VLOOKUP($A89,#REF!,4,FALSE),(VLOOKUP(#REF!,#REF!,7,FALSE)))</f>
        <v>#REF!</v>
      </c>
      <c r="D89" t="e">
        <f>IF(VLOOKUP('Controle Uniek Gas'!$A89,#REF!,8,FALSE)=VLOOKUP($A89,#REF!,5,FALSE),(VLOOKUP(#REF!,#REF!,8,FALSE)))</f>
        <v>#REF!</v>
      </c>
      <c r="E89" t="e">
        <f>IF(VLOOKUP('Controle Uniek Gas'!$A89,#REF!,9,FALSE)=VLOOKUP($A89,#REF!,6,FALSE),(VLOOKUP(#REF!,#REF!,9,FALSE)))</f>
        <v>#REF!</v>
      </c>
      <c r="F89" t="e">
        <f>IF(VLOOKUP('Controle Uniek Gas'!$A89,#REF!,10,FALSE)=VLOOKUP($A89,#REF!,7,FALSE),(VLOOKUP(#REF!,#REF!,10,FALSE)))</f>
        <v>#REF!</v>
      </c>
      <c r="G89" t="e">
        <f>IF(VLOOKUP('Controle Uniek Gas'!$A89,#REF!,11,FALSE)=VLOOKUP($A89,#REF!,8,FALSE),(VLOOKUP(#REF!,#REF!,11,FALSE)))</f>
        <v>#REF!</v>
      </c>
      <c r="H89" t="e">
        <f t="shared" si="2"/>
        <v>#REF!</v>
      </c>
      <c r="I89" t="e">
        <f t="shared" si="3"/>
        <v>#REF!</v>
      </c>
    </row>
    <row r="90" spans="1:9" x14ac:dyDescent="0.45">
      <c r="A90" t="e">
        <f>VLOOKUP(#REF!,#REF!,1,FALSE)</f>
        <v>#REF!</v>
      </c>
      <c r="B90" t="e">
        <f>IF(VLOOKUP('Controle Uniek Gas'!A90,#REF!,6,FALSE)=VLOOKUP('Controle Uniek Gas'!A90,#REF!,3,FALSE),(VLOOKUP(#REF!,#REF!,6,FALSE)))</f>
        <v>#REF!</v>
      </c>
      <c r="C90" t="e">
        <f>IF(VLOOKUP('Controle Uniek Gas'!$A90,#REF!,7,FALSE)=VLOOKUP($A90,#REF!,4,FALSE),(VLOOKUP(#REF!,#REF!,7,FALSE)))</f>
        <v>#REF!</v>
      </c>
      <c r="D90" t="e">
        <f>IF(VLOOKUP('Controle Uniek Gas'!$A90,#REF!,8,FALSE)=VLOOKUP($A90,#REF!,5,FALSE),(VLOOKUP(#REF!,#REF!,8,FALSE)))</f>
        <v>#REF!</v>
      </c>
      <c r="E90" t="e">
        <f>IF(VLOOKUP('Controle Uniek Gas'!$A90,#REF!,9,FALSE)=VLOOKUP($A90,#REF!,6,FALSE),(VLOOKUP(#REF!,#REF!,9,FALSE)))</f>
        <v>#REF!</v>
      </c>
      <c r="F90" t="e">
        <f>IF(VLOOKUP('Controle Uniek Gas'!$A90,#REF!,10,FALSE)=VLOOKUP($A90,#REF!,7,FALSE),(VLOOKUP(#REF!,#REF!,10,FALSE)))</f>
        <v>#REF!</v>
      </c>
      <c r="G90" t="e">
        <f>IF(VLOOKUP('Controle Uniek Gas'!$A90,#REF!,11,FALSE)=VLOOKUP($A90,#REF!,8,FALSE),(VLOOKUP(#REF!,#REF!,11,FALSE)))</f>
        <v>#REF!</v>
      </c>
      <c r="H90" t="e">
        <f t="shared" si="2"/>
        <v>#REF!</v>
      </c>
      <c r="I90" t="e">
        <f t="shared" si="3"/>
        <v>#REF!</v>
      </c>
    </row>
    <row r="91" spans="1:9" x14ac:dyDescent="0.45">
      <c r="A91" t="e">
        <f>VLOOKUP(#REF!,#REF!,1,FALSE)</f>
        <v>#REF!</v>
      </c>
      <c r="B91" t="e">
        <f>IF(VLOOKUP('Controle Uniek Gas'!A91,#REF!,6,FALSE)=VLOOKUP('Controle Uniek Gas'!A91,#REF!,3,FALSE),(VLOOKUP(#REF!,#REF!,6,FALSE)))</f>
        <v>#REF!</v>
      </c>
      <c r="C91" t="e">
        <f>IF(VLOOKUP('Controle Uniek Gas'!$A91,#REF!,7,FALSE)=VLOOKUP($A91,#REF!,4,FALSE),(VLOOKUP(#REF!,#REF!,7,FALSE)))</f>
        <v>#REF!</v>
      </c>
      <c r="D91" t="e">
        <f>IF(VLOOKUP('Controle Uniek Gas'!$A91,#REF!,8,FALSE)=VLOOKUP($A91,#REF!,5,FALSE),(VLOOKUP(#REF!,#REF!,8,FALSE)))</f>
        <v>#REF!</v>
      </c>
      <c r="E91" t="e">
        <f>IF(VLOOKUP('Controle Uniek Gas'!$A91,#REF!,9,FALSE)=VLOOKUP($A91,#REF!,6,FALSE),(VLOOKUP(#REF!,#REF!,9,FALSE)))</f>
        <v>#REF!</v>
      </c>
      <c r="F91" t="e">
        <f>IF(VLOOKUP('Controle Uniek Gas'!$A91,#REF!,10,FALSE)=VLOOKUP($A91,#REF!,7,FALSE),(VLOOKUP(#REF!,#REF!,10,FALSE)))</f>
        <v>#REF!</v>
      </c>
      <c r="G91" t="e">
        <f>IF(VLOOKUP('Controle Uniek Gas'!$A91,#REF!,11,FALSE)=VLOOKUP($A91,#REF!,8,FALSE),(VLOOKUP(#REF!,#REF!,11,FALSE)))</f>
        <v>#REF!</v>
      </c>
      <c r="H91" t="e">
        <f t="shared" si="2"/>
        <v>#REF!</v>
      </c>
      <c r="I91" t="e">
        <f t="shared" si="3"/>
        <v>#REF!</v>
      </c>
    </row>
    <row r="92" spans="1:9" x14ac:dyDescent="0.45">
      <c r="A92" t="e">
        <f>VLOOKUP(#REF!,#REF!,1,FALSE)</f>
        <v>#REF!</v>
      </c>
      <c r="B92" t="e">
        <f>IF(VLOOKUP('Controle Uniek Gas'!A92,#REF!,6,FALSE)=VLOOKUP('Controle Uniek Gas'!A92,#REF!,3,FALSE),(VLOOKUP(#REF!,#REF!,6,FALSE)))</f>
        <v>#REF!</v>
      </c>
      <c r="C92" t="e">
        <f>IF(VLOOKUP('Controle Uniek Gas'!$A92,#REF!,7,FALSE)=VLOOKUP($A92,#REF!,4,FALSE),(VLOOKUP(#REF!,#REF!,7,FALSE)))</f>
        <v>#REF!</v>
      </c>
      <c r="D92" t="e">
        <f>IF(VLOOKUP('Controle Uniek Gas'!$A92,#REF!,8,FALSE)=VLOOKUP($A92,#REF!,5,FALSE),(VLOOKUP(#REF!,#REF!,8,FALSE)))</f>
        <v>#REF!</v>
      </c>
      <c r="E92" t="e">
        <f>IF(VLOOKUP('Controle Uniek Gas'!$A92,#REF!,9,FALSE)=VLOOKUP($A92,#REF!,6,FALSE),(VLOOKUP(#REF!,#REF!,9,FALSE)))</f>
        <v>#REF!</v>
      </c>
      <c r="F92" t="e">
        <f>IF(VLOOKUP('Controle Uniek Gas'!$A92,#REF!,10,FALSE)=VLOOKUP($A92,#REF!,7,FALSE),(VLOOKUP(#REF!,#REF!,10,FALSE)))</f>
        <v>#REF!</v>
      </c>
      <c r="G92" t="e">
        <f>IF(VLOOKUP('Controle Uniek Gas'!$A92,#REF!,11,FALSE)=VLOOKUP($A92,#REF!,8,FALSE),(VLOOKUP(#REF!,#REF!,11,FALSE)))</f>
        <v>#REF!</v>
      </c>
      <c r="H92" t="e">
        <f t="shared" si="2"/>
        <v>#REF!</v>
      </c>
      <c r="I92" t="e">
        <f t="shared" si="3"/>
        <v>#REF!</v>
      </c>
    </row>
    <row r="93" spans="1:9" x14ac:dyDescent="0.45">
      <c r="A93" t="e">
        <f>VLOOKUP(#REF!,#REF!,1,FALSE)</f>
        <v>#REF!</v>
      </c>
      <c r="B93" t="e">
        <f>IF(VLOOKUP('Controle Uniek Gas'!A93,#REF!,6,FALSE)=VLOOKUP('Controle Uniek Gas'!A93,#REF!,3,FALSE),(VLOOKUP(#REF!,#REF!,6,FALSE)))</f>
        <v>#REF!</v>
      </c>
      <c r="C93" t="e">
        <f>IF(VLOOKUP('Controle Uniek Gas'!$A93,#REF!,7,FALSE)=VLOOKUP($A93,#REF!,4,FALSE),(VLOOKUP(#REF!,#REF!,7,FALSE)))</f>
        <v>#REF!</v>
      </c>
      <c r="D93" t="e">
        <f>IF(VLOOKUP('Controle Uniek Gas'!$A93,#REF!,8,FALSE)=VLOOKUP($A93,#REF!,5,FALSE),(VLOOKUP(#REF!,#REF!,8,FALSE)))</f>
        <v>#REF!</v>
      </c>
      <c r="E93" t="e">
        <f>IF(VLOOKUP('Controle Uniek Gas'!$A93,#REF!,9,FALSE)=VLOOKUP($A93,#REF!,6,FALSE),(VLOOKUP(#REF!,#REF!,9,FALSE)))</f>
        <v>#REF!</v>
      </c>
      <c r="F93" t="e">
        <f>IF(VLOOKUP('Controle Uniek Gas'!$A93,#REF!,10,FALSE)=VLOOKUP($A93,#REF!,7,FALSE),(VLOOKUP(#REF!,#REF!,10,FALSE)))</f>
        <v>#REF!</v>
      </c>
      <c r="G93" t="e">
        <f>IF(VLOOKUP('Controle Uniek Gas'!$A93,#REF!,11,FALSE)=VLOOKUP($A93,#REF!,8,FALSE),(VLOOKUP(#REF!,#REF!,11,FALSE)))</f>
        <v>#REF!</v>
      </c>
      <c r="H93" t="e">
        <f t="shared" si="2"/>
        <v>#REF!</v>
      </c>
      <c r="I93" t="e">
        <f t="shared" si="3"/>
        <v>#REF!</v>
      </c>
    </row>
    <row r="94" spans="1:9" x14ac:dyDescent="0.45">
      <c r="A94" t="e">
        <f>VLOOKUP(#REF!,#REF!,1,FALSE)</f>
        <v>#REF!</v>
      </c>
      <c r="B94" t="e">
        <f>IF(VLOOKUP('Controle Uniek Gas'!A94,#REF!,6,FALSE)=VLOOKUP('Controle Uniek Gas'!A94,#REF!,3,FALSE),(VLOOKUP(#REF!,#REF!,6,FALSE)))</f>
        <v>#REF!</v>
      </c>
      <c r="C94" t="e">
        <f>IF(VLOOKUP('Controle Uniek Gas'!$A94,#REF!,7,FALSE)=VLOOKUP($A94,#REF!,4,FALSE),(VLOOKUP(#REF!,#REF!,7,FALSE)))</f>
        <v>#REF!</v>
      </c>
      <c r="D94" t="e">
        <f>IF(VLOOKUP('Controle Uniek Gas'!$A94,#REF!,8,FALSE)=VLOOKUP($A94,#REF!,5,FALSE),(VLOOKUP(#REF!,#REF!,8,FALSE)))</f>
        <v>#REF!</v>
      </c>
      <c r="E94" t="e">
        <f>IF(VLOOKUP('Controle Uniek Gas'!$A94,#REF!,9,FALSE)=VLOOKUP($A94,#REF!,6,FALSE),(VLOOKUP(#REF!,#REF!,9,FALSE)))</f>
        <v>#REF!</v>
      </c>
      <c r="F94" t="e">
        <f>IF(VLOOKUP('Controle Uniek Gas'!$A94,#REF!,10,FALSE)=VLOOKUP($A94,#REF!,7,FALSE),(VLOOKUP(#REF!,#REF!,10,FALSE)))</f>
        <v>#REF!</v>
      </c>
      <c r="G94" t="e">
        <f>IF(VLOOKUP('Controle Uniek Gas'!$A94,#REF!,11,FALSE)=VLOOKUP($A94,#REF!,8,FALSE),(VLOOKUP(#REF!,#REF!,11,FALSE)))</f>
        <v>#REF!</v>
      </c>
      <c r="H94" t="e">
        <f t="shared" si="2"/>
        <v>#REF!</v>
      </c>
      <c r="I94" t="e">
        <f t="shared" si="3"/>
        <v>#REF!</v>
      </c>
    </row>
    <row r="95" spans="1:9" x14ac:dyDescent="0.45">
      <c r="A95" t="e">
        <f>VLOOKUP(#REF!,#REF!,1,FALSE)</f>
        <v>#REF!</v>
      </c>
      <c r="B95" t="e">
        <f>IF(VLOOKUP('Controle Uniek Gas'!A95,#REF!,6,FALSE)=VLOOKUP('Controle Uniek Gas'!A95,#REF!,3,FALSE),(VLOOKUP(#REF!,#REF!,6,FALSE)))</f>
        <v>#REF!</v>
      </c>
      <c r="C95" t="e">
        <f>IF(VLOOKUP('Controle Uniek Gas'!$A95,#REF!,7,FALSE)=VLOOKUP($A95,#REF!,4,FALSE),(VLOOKUP(#REF!,#REF!,7,FALSE)))</f>
        <v>#REF!</v>
      </c>
      <c r="D95" t="e">
        <f>IF(VLOOKUP('Controle Uniek Gas'!$A95,#REF!,8,FALSE)=VLOOKUP($A95,#REF!,5,FALSE),(VLOOKUP(#REF!,#REF!,8,FALSE)))</f>
        <v>#REF!</v>
      </c>
      <c r="E95" t="e">
        <f>IF(VLOOKUP('Controle Uniek Gas'!$A95,#REF!,9,FALSE)=VLOOKUP($A95,#REF!,6,FALSE),(VLOOKUP(#REF!,#REF!,9,FALSE)))</f>
        <v>#REF!</v>
      </c>
      <c r="F95" t="e">
        <f>IF(VLOOKUP('Controle Uniek Gas'!$A95,#REF!,10,FALSE)=VLOOKUP($A95,#REF!,7,FALSE),(VLOOKUP(#REF!,#REF!,10,FALSE)))</f>
        <v>#REF!</v>
      </c>
      <c r="G95" t="e">
        <f>IF(VLOOKUP('Controle Uniek Gas'!$A95,#REF!,11,FALSE)=VLOOKUP($A95,#REF!,8,FALSE),(VLOOKUP(#REF!,#REF!,11,FALSE)))</f>
        <v>#REF!</v>
      </c>
      <c r="H95" t="e">
        <f t="shared" si="2"/>
        <v>#REF!</v>
      </c>
      <c r="I95" t="e">
        <f t="shared" si="3"/>
        <v>#REF!</v>
      </c>
    </row>
    <row r="96" spans="1:9" x14ac:dyDescent="0.45">
      <c r="A96" t="e">
        <f>VLOOKUP(#REF!,#REF!,1,FALSE)</f>
        <v>#REF!</v>
      </c>
      <c r="B96" t="e">
        <f>IF(VLOOKUP('Controle Uniek Gas'!A96,#REF!,6,FALSE)=VLOOKUP('Controle Uniek Gas'!A96,#REF!,3,FALSE),(VLOOKUP(#REF!,#REF!,6,FALSE)))</f>
        <v>#REF!</v>
      </c>
      <c r="C96" t="e">
        <f>IF(VLOOKUP('Controle Uniek Gas'!$A96,#REF!,7,FALSE)=VLOOKUP($A96,#REF!,4,FALSE),(VLOOKUP(#REF!,#REF!,7,FALSE)))</f>
        <v>#REF!</v>
      </c>
      <c r="D96" t="e">
        <f>IF(VLOOKUP('Controle Uniek Gas'!$A96,#REF!,8,FALSE)=VLOOKUP($A96,#REF!,5,FALSE),(VLOOKUP(#REF!,#REF!,8,FALSE)))</f>
        <v>#REF!</v>
      </c>
      <c r="E96" t="e">
        <f>IF(VLOOKUP('Controle Uniek Gas'!$A96,#REF!,9,FALSE)=VLOOKUP($A96,#REF!,6,FALSE),(VLOOKUP(#REF!,#REF!,9,FALSE)))</f>
        <v>#REF!</v>
      </c>
      <c r="F96" t="e">
        <f>IF(VLOOKUP('Controle Uniek Gas'!$A96,#REF!,10,FALSE)=VLOOKUP($A96,#REF!,7,FALSE),(VLOOKUP(#REF!,#REF!,10,FALSE)))</f>
        <v>#REF!</v>
      </c>
      <c r="G96" t="e">
        <f>IF(VLOOKUP('Controle Uniek Gas'!$A96,#REF!,11,FALSE)=VLOOKUP($A96,#REF!,8,FALSE),(VLOOKUP(#REF!,#REF!,11,FALSE)))</f>
        <v>#REF!</v>
      </c>
      <c r="H96" t="e">
        <f t="shared" si="2"/>
        <v>#REF!</v>
      </c>
      <c r="I96" t="e">
        <f t="shared" si="3"/>
        <v>#REF!</v>
      </c>
    </row>
    <row r="97" spans="1:9" x14ac:dyDescent="0.45">
      <c r="A97" t="e">
        <f>VLOOKUP(#REF!,#REF!,1,FALSE)</f>
        <v>#REF!</v>
      </c>
      <c r="B97" t="e">
        <f>IF(VLOOKUP('Controle Uniek Gas'!A97,#REF!,6,FALSE)=VLOOKUP('Controle Uniek Gas'!A97,#REF!,3,FALSE),(VLOOKUP(#REF!,#REF!,6,FALSE)))</f>
        <v>#REF!</v>
      </c>
      <c r="C97" t="e">
        <f>IF(VLOOKUP('Controle Uniek Gas'!$A97,#REF!,7,FALSE)=VLOOKUP($A97,#REF!,4,FALSE),(VLOOKUP(#REF!,#REF!,7,FALSE)))</f>
        <v>#REF!</v>
      </c>
      <c r="D97" t="e">
        <f>IF(VLOOKUP('Controle Uniek Gas'!$A97,#REF!,8,FALSE)=VLOOKUP($A97,#REF!,5,FALSE),(VLOOKUP(#REF!,#REF!,8,FALSE)))</f>
        <v>#REF!</v>
      </c>
      <c r="E97" t="e">
        <f>IF(VLOOKUP('Controle Uniek Gas'!$A97,#REF!,9,FALSE)=VLOOKUP($A97,#REF!,6,FALSE),(VLOOKUP(#REF!,#REF!,9,FALSE)))</f>
        <v>#REF!</v>
      </c>
      <c r="F97" t="e">
        <f>IF(VLOOKUP('Controle Uniek Gas'!$A97,#REF!,10,FALSE)=VLOOKUP($A97,#REF!,7,FALSE),(VLOOKUP(#REF!,#REF!,10,FALSE)))</f>
        <v>#REF!</v>
      </c>
      <c r="G97" t="e">
        <f>IF(VLOOKUP('Controle Uniek Gas'!$A97,#REF!,11,FALSE)=VLOOKUP($A97,#REF!,8,FALSE),(VLOOKUP(#REF!,#REF!,11,FALSE)))</f>
        <v>#REF!</v>
      </c>
      <c r="H97" t="e">
        <f t="shared" si="2"/>
        <v>#REF!</v>
      </c>
      <c r="I97" t="e">
        <f t="shared" si="3"/>
        <v>#REF!</v>
      </c>
    </row>
    <row r="98" spans="1:9" x14ac:dyDescent="0.45">
      <c r="A98" t="e">
        <f>VLOOKUP(#REF!,#REF!,1,FALSE)</f>
        <v>#REF!</v>
      </c>
      <c r="B98" t="e">
        <f>IF(VLOOKUP('Controle Uniek Gas'!A98,#REF!,6,FALSE)=VLOOKUP('Controle Uniek Gas'!A98,#REF!,3,FALSE),(VLOOKUP(#REF!,#REF!,6,FALSE)))</f>
        <v>#REF!</v>
      </c>
      <c r="C98" t="e">
        <f>IF(VLOOKUP('Controle Uniek Gas'!$A98,#REF!,7,FALSE)=VLOOKUP($A98,#REF!,4,FALSE),(VLOOKUP(#REF!,#REF!,7,FALSE)))</f>
        <v>#REF!</v>
      </c>
      <c r="D98" t="e">
        <f>IF(VLOOKUP('Controle Uniek Gas'!$A98,#REF!,8,FALSE)=VLOOKUP($A98,#REF!,5,FALSE),(VLOOKUP(#REF!,#REF!,8,FALSE)))</f>
        <v>#REF!</v>
      </c>
      <c r="E98" t="e">
        <f>IF(VLOOKUP('Controle Uniek Gas'!$A98,#REF!,9,FALSE)=VLOOKUP($A98,#REF!,6,FALSE),(VLOOKUP(#REF!,#REF!,9,FALSE)))</f>
        <v>#REF!</v>
      </c>
      <c r="F98" t="e">
        <f>IF(VLOOKUP('Controle Uniek Gas'!$A98,#REF!,10,FALSE)=VLOOKUP($A98,#REF!,7,FALSE),(VLOOKUP(#REF!,#REF!,10,FALSE)))</f>
        <v>#REF!</v>
      </c>
      <c r="G98" t="e">
        <f>IF(VLOOKUP('Controle Uniek Gas'!$A98,#REF!,11,FALSE)=VLOOKUP($A98,#REF!,8,FALSE),(VLOOKUP(#REF!,#REF!,11,FALSE)))</f>
        <v>#REF!</v>
      </c>
      <c r="H98" t="e">
        <f t="shared" si="2"/>
        <v>#REF!</v>
      </c>
      <c r="I98" t="e">
        <f t="shared" si="3"/>
        <v>#REF!</v>
      </c>
    </row>
    <row r="99" spans="1:9" x14ac:dyDescent="0.45">
      <c r="A99" t="e">
        <f>VLOOKUP(#REF!,#REF!,1,FALSE)</f>
        <v>#REF!</v>
      </c>
      <c r="B99" t="e">
        <f>IF(VLOOKUP('Controle Uniek Gas'!A99,#REF!,6,FALSE)=VLOOKUP('Controle Uniek Gas'!A99,#REF!,3,FALSE),(VLOOKUP(#REF!,#REF!,6,FALSE)))</f>
        <v>#REF!</v>
      </c>
      <c r="C99" t="e">
        <f>IF(VLOOKUP('Controle Uniek Gas'!$A99,#REF!,7,FALSE)=VLOOKUP($A99,#REF!,4,FALSE),(VLOOKUP(#REF!,#REF!,7,FALSE)))</f>
        <v>#REF!</v>
      </c>
      <c r="D99" t="e">
        <f>IF(VLOOKUP('Controle Uniek Gas'!$A99,#REF!,8,FALSE)=VLOOKUP($A99,#REF!,5,FALSE),(VLOOKUP(#REF!,#REF!,8,FALSE)))</f>
        <v>#REF!</v>
      </c>
      <c r="E99" t="e">
        <f>IF(VLOOKUP('Controle Uniek Gas'!$A99,#REF!,9,FALSE)=VLOOKUP($A99,#REF!,6,FALSE),(VLOOKUP(#REF!,#REF!,9,FALSE)))</f>
        <v>#REF!</v>
      </c>
      <c r="F99" t="e">
        <f>IF(VLOOKUP('Controle Uniek Gas'!$A99,#REF!,10,FALSE)=VLOOKUP($A99,#REF!,7,FALSE),(VLOOKUP(#REF!,#REF!,10,FALSE)))</f>
        <v>#REF!</v>
      </c>
      <c r="G99" t="e">
        <f>IF(VLOOKUP('Controle Uniek Gas'!$A99,#REF!,11,FALSE)=VLOOKUP($A99,#REF!,8,FALSE),(VLOOKUP(#REF!,#REF!,11,FALSE)))</f>
        <v>#REF!</v>
      </c>
      <c r="H99" t="e">
        <f t="shared" si="2"/>
        <v>#REF!</v>
      </c>
      <c r="I99" t="e">
        <f t="shared" si="3"/>
        <v>#REF!</v>
      </c>
    </row>
    <row r="100" spans="1:9" x14ac:dyDescent="0.45">
      <c r="A100" t="e">
        <f>VLOOKUP(#REF!,#REF!,1,FALSE)</f>
        <v>#REF!</v>
      </c>
      <c r="B100" t="e">
        <f>IF(VLOOKUP('Controle Uniek Gas'!A100,#REF!,6,FALSE)=VLOOKUP('Controle Uniek Gas'!A100,#REF!,3,FALSE),(VLOOKUP(#REF!,#REF!,6,FALSE)))</f>
        <v>#REF!</v>
      </c>
      <c r="C100" t="e">
        <f>IF(VLOOKUP('Controle Uniek Gas'!$A100,#REF!,7,FALSE)=VLOOKUP($A100,#REF!,4,FALSE),(VLOOKUP(#REF!,#REF!,7,FALSE)))</f>
        <v>#REF!</v>
      </c>
      <c r="D100" t="e">
        <f>IF(VLOOKUP('Controle Uniek Gas'!$A100,#REF!,8,FALSE)=VLOOKUP($A100,#REF!,5,FALSE),(VLOOKUP(#REF!,#REF!,8,FALSE)))</f>
        <v>#REF!</v>
      </c>
      <c r="E100" t="e">
        <f>IF(VLOOKUP('Controle Uniek Gas'!$A100,#REF!,9,FALSE)=VLOOKUP($A100,#REF!,6,FALSE),(VLOOKUP(#REF!,#REF!,9,FALSE)))</f>
        <v>#REF!</v>
      </c>
      <c r="F100" t="e">
        <f>IF(VLOOKUP('Controle Uniek Gas'!$A100,#REF!,10,FALSE)=VLOOKUP($A100,#REF!,7,FALSE),(VLOOKUP(#REF!,#REF!,10,FALSE)))</f>
        <v>#REF!</v>
      </c>
      <c r="G100" t="e">
        <f>IF(VLOOKUP('Controle Uniek Gas'!$A100,#REF!,11,FALSE)=VLOOKUP($A100,#REF!,8,FALSE),(VLOOKUP(#REF!,#REF!,11,FALSE)))</f>
        <v>#REF!</v>
      </c>
      <c r="H100" t="e">
        <f t="shared" si="2"/>
        <v>#REF!</v>
      </c>
      <c r="I100" t="e">
        <f t="shared" si="3"/>
        <v>#REF!</v>
      </c>
    </row>
  </sheetData>
  <autoFilter ref="B1:I10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workbookViewId="0">
      <selection activeCell="A28" sqref="A28:Z29"/>
    </sheetView>
  </sheetViews>
  <sheetFormatPr defaultRowHeight="14.25" x14ac:dyDescent="0.45"/>
  <sheetData>
    <row r="1" spans="1:4" x14ac:dyDescent="0.45">
      <c r="A1" t="s">
        <v>482</v>
      </c>
      <c r="B1" t="s">
        <v>460</v>
      </c>
      <c r="C1" t="s">
        <v>484</v>
      </c>
      <c r="D1" t="s">
        <v>485</v>
      </c>
    </row>
    <row r="2" spans="1:4" x14ac:dyDescent="0.45">
      <c r="A2" t="s">
        <v>482</v>
      </c>
      <c r="B2" t="s">
        <v>231</v>
      </c>
      <c r="C2" t="s">
        <v>486</v>
      </c>
      <c r="D2" t="s">
        <v>487</v>
      </c>
    </row>
    <row r="3" spans="1:4" x14ac:dyDescent="0.45">
      <c r="A3" t="s">
        <v>482</v>
      </c>
      <c r="B3" t="s">
        <v>461</v>
      </c>
      <c r="C3" t="s">
        <v>488</v>
      </c>
      <c r="D3" t="s">
        <v>489</v>
      </c>
    </row>
    <row r="4" spans="1:4" x14ac:dyDescent="0.45">
      <c r="A4" t="s">
        <v>482</v>
      </c>
      <c r="B4" t="s">
        <v>462</v>
      </c>
      <c r="C4" t="s">
        <v>490</v>
      </c>
      <c r="D4" t="s">
        <v>491</v>
      </c>
    </row>
    <row r="5" spans="1:4" x14ac:dyDescent="0.45">
      <c r="A5" t="s">
        <v>482</v>
      </c>
      <c r="B5" t="s">
        <v>463</v>
      </c>
      <c r="C5" t="s">
        <v>492</v>
      </c>
      <c r="D5" t="s">
        <v>493</v>
      </c>
    </row>
    <row r="6" spans="1:4" x14ac:dyDescent="0.45">
      <c r="A6" t="s">
        <v>482</v>
      </c>
      <c r="B6" t="s">
        <v>464</v>
      </c>
      <c r="C6" t="s">
        <v>494</v>
      </c>
      <c r="D6" t="s">
        <v>495</v>
      </c>
    </row>
    <row r="7" spans="1:4" x14ac:dyDescent="0.45">
      <c r="A7" t="s">
        <v>482</v>
      </c>
      <c r="B7" t="s">
        <v>233</v>
      </c>
      <c r="C7" t="s">
        <v>496</v>
      </c>
      <c r="D7" t="s">
        <v>497</v>
      </c>
    </row>
    <row r="8" spans="1:4" x14ac:dyDescent="0.45">
      <c r="A8" t="s">
        <v>482</v>
      </c>
      <c r="B8" t="s">
        <v>465</v>
      </c>
      <c r="C8" t="s">
        <v>498</v>
      </c>
      <c r="D8" t="s">
        <v>499</v>
      </c>
    </row>
    <row r="9" spans="1:4" x14ac:dyDescent="0.45">
      <c r="A9" t="s">
        <v>482</v>
      </c>
      <c r="B9" t="s">
        <v>466</v>
      </c>
      <c r="C9" t="s">
        <v>500</v>
      </c>
      <c r="D9" t="s">
        <v>501</v>
      </c>
    </row>
    <row r="10" spans="1:4" x14ac:dyDescent="0.45">
      <c r="A10" t="s">
        <v>482</v>
      </c>
      <c r="B10" t="s">
        <v>467</v>
      </c>
      <c r="C10" t="s">
        <v>502</v>
      </c>
      <c r="D10" t="s">
        <v>503</v>
      </c>
    </row>
    <row r="11" spans="1:4" x14ac:dyDescent="0.45">
      <c r="A11" t="s">
        <v>482</v>
      </c>
      <c r="B11" t="s">
        <v>468</v>
      </c>
      <c r="C11" t="s">
        <v>504</v>
      </c>
      <c r="D11" t="s">
        <v>505</v>
      </c>
    </row>
    <row r="12" spans="1:4" x14ac:dyDescent="0.45">
      <c r="A12" t="s">
        <v>482</v>
      </c>
      <c r="B12" t="s">
        <v>232</v>
      </c>
      <c r="C12" t="s">
        <v>506</v>
      </c>
      <c r="D12" t="s">
        <v>507</v>
      </c>
    </row>
    <row r="13" spans="1:4" x14ac:dyDescent="0.45">
      <c r="A13" t="s">
        <v>482</v>
      </c>
      <c r="B13" t="s">
        <v>469</v>
      </c>
      <c r="C13" t="s">
        <v>508</v>
      </c>
      <c r="D13" t="s">
        <v>509</v>
      </c>
    </row>
    <row r="14" spans="1:4" x14ac:dyDescent="0.45">
      <c r="A14" t="s">
        <v>482</v>
      </c>
      <c r="B14" t="s">
        <v>470</v>
      </c>
      <c r="C14" t="s">
        <v>510</v>
      </c>
      <c r="D14" t="s">
        <v>511</v>
      </c>
    </row>
    <row r="15" spans="1:4" x14ac:dyDescent="0.45">
      <c r="A15" t="s">
        <v>482</v>
      </c>
      <c r="B15" t="s">
        <v>471</v>
      </c>
      <c r="C15" t="s">
        <v>512</v>
      </c>
      <c r="D15" t="s">
        <v>513</v>
      </c>
    </row>
    <row r="16" spans="1:4" x14ac:dyDescent="0.45">
      <c r="A16" t="s">
        <v>482</v>
      </c>
      <c r="B16" t="s">
        <v>472</v>
      </c>
      <c r="C16" t="s">
        <v>514</v>
      </c>
      <c r="D16" t="s">
        <v>515</v>
      </c>
    </row>
    <row r="17" spans="1:26" x14ac:dyDescent="0.45">
      <c r="A17" t="s">
        <v>482</v>
      </c>
      <c r="B17" t="s">
        <v>473</v>
      </c>
      <c r="C17" t="s">
        <v>516</v>
      </c>
      <c r="D17" t="s">
        <v>517</v>
      </c>
    </row>
    <row r="18" spans="1:26" x14ac:dyDescent="0.45">
      <c r="A18" t="s">
        <v>482</v>
      </c>
      <c r="B18" t="s">
        <v>272</v>
      </c>
      <c r="C18" t="s">
        <v>518</v>
      </c>
      <c r="D18" t="s">
        <v>519</v>
      </c>
    </row>
    <row r="19" spans="1:26" x14ac:dyDescent="0.45">
      <c r="A19" t="s">
        <v>482</v>
      </c>
      <c r="B19" t="s">
        <v>474</v>
      </c>
      <c r="C19" t="s">
        <v>520</v>
      </c>
      <c r="D19" t="s">
        <v>521</v>
      </c>
    </row>
    <row r="20" spans="1:26" x14ac:dyDescent="0.45">
      <c r="A20" t="s">
        <v>482</v>
      </c>
      <c r="B20" t="s">
        <v>475</v>
      </c>
      <c r="C20" t="s">
        <v>522</v>
      </c>
      <c r="D20" t="s">
        <v>523</v>
      </c>
    </row>
    <row r="21" spans="1:26" x14ac:dyDescent="0.45">
      <c r="A21" t="s">
        <v>482</v>
      </c>
      <c r="B21" t="s">
        <v>476</v>
      </c>
      <c r="C21" t="s">
        <v>524</v>
      </c>
      <c r="D21" t="s">
        <v>525</v>
      </c>
    </row>
    <row r="22" spans="1:26" x14ac:dyDescent="0.45">
      <c r="A22" t="s">
        <v>482</v>
      </c>
      <c r="B22" t="s">
        <v>477</v>
      </c>
      <c r="C22" t="s">
        <v>526</v>
      </c>
      <c r="D22" t="s">
        <v>527</v>
      </c>
    </row>
    <row r="23" spans="1:26" x14ac:dyDescent="0.45">
      <c r="A23" t="s">
        <v>482</v>
      </c>
      <c r="B23" t="s">
        <v>478</v>
      </c>
      <c r="C23" t="s">
        <v>528</v>
      </c>
      <c r="D23" t="s">
        <v>529</v>
      </c>
    </row>
    <row r="24" spans="1:26" x14ac:dyDescent="0.45">
      <c r="A24" t="s">
        <v>482</v>
      </c>
      <c r="B24" t="s">
        <v>479</v>
      </c>
      <c r="C24" t="s">
        <v>530</v>
      </c>
      <c r="D24" t="s">
        <v>531</v>
      </c>
    </row>
    <row r="25" spans="1:26" x14ac:dyDescent="0.45">
      <c r="A25" t="s">
        <v>482</v>
      </c>
      <c r="B25" t="s">
        <v>480</v>
      </c>
      <c r="C25" t="s">
        <v>532</v>
      </c>
      <c r="D25" t="s">
        <v>533</v>
      </c>
    </row>
    <row r="26" spans="1:26" x14ac:dyDescent="0.45">
      <c r="A26" t="s">
        <v>482</v>
      </c>
      <c r="B26" t="s">
        <v>481</v>
      </c>
      <c r="C26" t="s">
        <v>534</v>
      </c>
      <c r="D26" t="s">
        <v>535</v>
      </c>
    </row>
    <row r="28" spans="1:26" x14ac:dyDescent="0.45">
      <c r="A28" t="s">
        <v>484</v>
      </c>
      <c r="B28" t="s">
        <v>486</v>
      </c>
      <c r="C28" t="s">
        <v>488</v>
      </c>
      <c r="D28" t="s">
        <v>490</v>
      </c>
      <c r="E28" t="s">
        <v>492</v>
      </c>
      <c r="F28" t="s">
        <v>494</v>
      </c>
      <c r="G28" t="s">
        <v>496</v>
      </c>
      <c r="H28" t="s">
        <v>498</v>
      </c>
      <c r="I28" t="s">
        <v>500</v>
      </c>
      <c r="J28" t="s">
        <v>502</v>
      </c>
      <c r="K28" t="s">
        <v>504</v>
      </c>
      <c r="L28" t="s">
        <v>506</v>
      </c>
      <c r="M28" t="s">
        <v>508</v>
      </c>
      <c r="N28" t="s">
        <v>510</v>
      </c>
      <c r="O28" t="s">
        <v>512</v>
      </c>
      <c r="P28" t="s">
        <v>514</v>
      </c>
      <c r="Q28" t="s">
        <v>516</v>
      </c>
      <c r="R28" t="s">
        <v>518</v>
      </c>
      <c r="S28" t="s">
        <v>520</v>
      </c>
      <c r="T28" t="s">
        <v>522</v>
      </c>
      <c r="U28" t="s">
        <v>524</v>
      </c>
      <c r="V28" t="s">
        <v>526</v>
      </c>
      <c r="W28" t="s">
        <v>528</v>
      </c>
      <c r="X28" t="s">
        <v>530</v>
      </c>
      <c r="Y28" t="s">
        <v>532</v>
      </c>
      <c r="Z28" t="s">
        <v>534</v>
      </c>
    </row>
    <row r="29" spans="1:26" x14ac:dyDescent="0.45">
      <c r="A29" t="s">
        <v>485</v>
      </c>
      <c r="B29" t="s">
        <v>487</v>
      </c>
      <c r="C29" t="s">
        <v>489</v>
      </c>
      <c r="D29" t="s">
        <v>491</v>
      </c>
      <c r="E29" t="s">
        <v>493</v>
      </c>
      <c r="F29" t="s">
        <v>495</v>
      </c>
      <c r="G29" t="s">
        <v>497</v>
      </c>
      <c r="H29" t="s">
        <v>499</v>
      </c>
      <c r="I29" t="s">
        <v>501</v>
      </c>
      <c r="J29" t="s">
        <v>503</v>
      </c>
      <c r="K29" t="s">
        <v>505</v>
      </c>
      <c r="L29" t="s">
        <v>507</v>
      </c>
      <c r="M29" t="s">
        <v>509</v>
      </c>
      <c r="N29" t="s">
        <v>511</v>
      </c>
      <c r="O29" t="s">
        <v>513</v>
      </c>
      <c r="P29" t="s">
        <v>515</v>
      </c>
      <c r="Q29" t="s">
        <v>517</v>
      </c>
      <c r="R29" t="s">
        <v>519</v>
      </c>
      <c r="S29" t="s">
        <v>521</v>
      </c>
      <c r="T29" t="s">
        <v>523</v>
      </c>
      <c r="U29" t="s">
        <v>525</v>
      </c>
      <c r="V29" t="s">
        <v>527</v>
      </c>
      <c r="W29" t="s">
        <v>529</v>
      </c>
      <c r="X29" t="s">
        <v>531</v>
      </c>
      <c r="Y29" t="s">
        <v>533</v>
      </c>
      <c r="Z29" t="s">
        <v>535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7</vt:i4>
      </vt:variant>
    </vt:vector>
  </HeadingPairs>
  <TitlesOfParts>
    <vt:vector size="7" baseType="lpstr">
      <vt:lpstr>Changelog</vt:lpstr>
      <vt:lpstr>Blad2</vt:lpstr>
      <vt:lpstr>TG</vt:lpstr>
      <vt:lpstr>AGA</vt:lpstr>
      <vt:lpstr>AGP</vt:lpstr>
      <vt:lpstr>Controle Uniek Gas</vt:lpstr>
      <vt:lpstr>Blad3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Rommens, Wim</dc:creator>
  <cp:lastModifiedBy>Laan, Robert Jan van der</cp:lastModifiedBy>
  <dcterms:created xsi:type="dcterms:W3CDTF">2018-08-23T10:11:24Z</dcterms:created>
  <dcterms:modified xsi:type="dcterms:W3CDTF">2020-05-12T16:08:03Z</dcterms:modified>
</cp:coreProperties>
</file>