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231"/>
  <workbookPr codeName="ThisWorkbook" defaultThemeVersion="166925"/>
  <mc:AlternateContent xmlns:mc="http://schemas.openxmlformats.org/markup-compatibility/2006">
    <mc:Choice Requires="x15">
      <x15ac:absPath xmlns:x15ac="http://schemas.microsoft.com/office/spreadsheetml/2010/11/ac" url="https://bitbrains.sharepoint.com/sites/GemmaBeheer/Gedeelde documenten/Synfra Ketenbeheer V1.5 - Documenten/Revisie XML documenten/Brabant Water/"/>
    </mc:Choice>
  </mc:AlternateContent>
  <xr:revisionPtr revIDLastSave="13" documentId="8_{1BB37D07-5F61-4A8A-BEA4-B41A419BF240}" xr6:coauthVersionLast="40" xr6:coauthVersionMax="40" xr10:uidLastSave="{AC5EFEFE-DAB6-427F-B4CF-536076A519D8}"/>
  <bookViews>
    <workbookView xWindow="-28920" yWindow="-120" windowWidth="29040" windowHeight="15840" tabRatio="786" firstSheet="6" activeTab="6" xr2:uid="{00000000-000D-0000-FFFF-FFFF00000000}"/>
  </bookViews>
  <sheets>
    <sheet name="Leeswijzer" sheetId="2" state="hidden" r:id="rId1"/>
    <sheet name="Scenario" sheetId="14" state="hidden" r:id="rId2"/>
    <sheet name="Start" sheetId="15" state="hidden" r:id="rId3"/>
    <sheet name="PDF Elektra" sheetId="18" state="hidden" r:id="rId4"/>
    <sheet name="PDF Gas" sheetId="19" state="hidden" r:id="rId5"/>
    <sheet name="TG-AGA" sheetId="20" state="hidden" r:id="rId6"/>
    <sheet name="WATER - TG-AGA" sheetId="21" r:id="rId7"/>
    <sheet name="Bijstelling" sheetId="4" state="hidden" r:id="rId8"/>
    <sheet name="Plan" sheetId="8" state="hidden" r:id="rId9"/>
    <sheet name="TG" sheetId="3" r:id="rId10"/>
    <sheet name="AGA" sheetId="1" r:id="rId11"/>
    <sheet name="AGP" sheetId="5" state="hidden" r:id="rId12"/>
    <sheet name="AnnuleerGereed" sheetId="7" state="hidden" r:id="rId13"/>
    <sheet name="Bijlagen" sheetId="17" state="hidden" r:id="rId14"/>
    <sheet name="Enexis  - Stedin model - horz" sheetId="13" state="hidden" r:id="rId15"/>
    <sheet name="Enexis - Stedin model - vert" sheetId="12" state="hidden" r:id="rId16"/>
  </sheets>
  <definedNames>
    <definedName name="_xlnm._FilterDatabase" localSheetId="10" hidden="1">AGA!$A$1:$AT$313</definedName>
    <definedName name="_xlnm._FilterDatabase" localSheetId="14" hidden="1">'Enexis  - Stedin model - horz'!$D$1:$D$88</definedName>
    <definedName name="_xlnm._FilterDatabase" localSheetId="15" hidden="1">'Enexis - Stedin model - vert'!$B$4:$BQ$63</definedName>
    <definedName name="_xlnm._FilterDatabase" localSheetId="1" hidden="1">Scenario!$A$1:$AG$20</definedName>
    <definedName name="_xlnm._FilterDatabase" localSheetId="5" hidden="1">'TG-AGA'!$B$1:$PF$51</definedName>
    <definedName name="_xlnm._FilterDatabase" localSheetId="6" hidden="1">'WATER - TG-AGA'!$B$1:$FZ$20</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V186" i="1" l="1"/>
  <c r="V313" i="1"/>
  <c r="W313" i="1"/>
  <c r="X313" i="1"/>
  <c r="V312" i="1"/>
  <c r="W312" i="1"/>
  <c r="X312" i="1"/>
  <c r="V311" i="1"/>
  <c r="X311" i="1"/>
  <c r="V310" i="1"/>
  <c r="X310" i="1"/>
  <c r="V309" i="1"/>
  <c r="X309" i="1"/>
  <c r="V308" i="1"/>
  <c r="X308" i="1"/>
  <c r="V307" i="1"/>
  <c r="X307" i="1"/>
  <c r="V306" i="1"/>
  <c r="X306" i="1"/>
  <c r="V305" i="1"/>
  <c r="X305" i="1"/>
  <c r="V304" i="1"/>
  <c r="X304" i="1"/>
  <c r="V303" i="1"/>
  <c r="W303" i="1"/>
  <c r="X303" i="1"/>
  <c r="V302" i="1"/>
  <c r="X302" i="1"/>
  <c r="V301" i="1"/>
  <c r="X301" i="1"/>
  <c r="V300" i="1"/>
  <c r="X300" i="1"/>
  <c r="V299" i="1"/>
  <c r="X299" i="1"/>
  <c r="V298" i="1"/>
  <c r="W298" i="1"/>
  <c r="X298" i="1"/>
  <c r="V297" i="1"/>
  <c r="W297" i="1"/>
  <c r="X297" i="1"/>
  <c r="V296" i="1"/>
  <c r="X296" i="1"/>
  <c r="V295" i="1"/>
  <c r="W295" i="1"/>
  <c r="X295" i="1"/>
  <c r="V294" i="1"/>
  <c r="X294" i="1"/>
  <c r="V293" i="1"/>
  <c r="W293" i="1"/>
  <c r="X293" i="1"/>
  <c r="V292" i="1"/>
  <c r="X292" i="1"/>
  <c r="V291" i="1"/>
  <c r="W291" i="1"/>
  <c r="X291" i="1"/>
  <c r="V290" i="1"/>
  <c r="W290" i="1"/>
  <c r="X290" i="1"/>
  <c r="V289" i="1"/>
  <c r="X289" i="1"/>
  <c r="V288" i="1"/>
  <c r="X288" i="1"/>
  <c r="V287" i="1"/>
  <c r="W287" i="1"/>
  <c r="X287" i="1"/>
  <c r="V286" i="1"/>
  <c r="W286" i="1"/>
  <c r="X286" i="1"/>
  <c r="V285" i="1"/>
  <c r="X285" i="1"/>
  <c r="V284" i="1"/>
  <c r="X284" i="1"/>
  <c r="V283" i="1"/>
  <c r="W283" i="1"/>
  <c r="X283" i="1"/>
  <c r="V282" i="1"/>
  <c r="W282" i="1"/>
  <c r="X282" i="1"/>
  <c r="V281" i="1"/>
  <c r="X281" i="1"/>
  <c r="V280" i="1"/>
  <c r="X280" i="1"/>
  <c r="V279" i="1"/>
  <c r="X279" i="1"/>
  <c r="V278" i="1"/>
  <c r="W278" i="1"/>
  <c r="X278" i="1"/>
  <c r="V277" i="1"/>
  <c r="X277" i="1"/>
  <c r="V276" i="1"/>
  <c r="X276" i="1"/>
  <c r="V275" i="1"/>
  <c r="W275" i="1"/>
  <c r="X275" i="1"/>
  <c r="V274" i="1"/>
  <c r="W274" i="1"/>
  <c r="X274" i="1"/>
  <c r="V273" i="1"/>
  <c r="W273" i="1"/>
  <c r="X273" i="1"/>
  <c r="V272" i="1"/>
  <c r="W272" i="1"/>
  <c r="X272" i="1"/>
  <c r="V271" i="1"/>
  <c r="W271" i="1"/>
  <c r="X271" i="1"/>
  <c r="V270" i="1"/>
  <c r="W270" i="1"/>
  <c r="X270" i="1"/>
  <c r="V269" i="1"/>
  <c r="W269" i="1"/>
  <c r="X269" i="1"/>
  <c r="V268" i="1"/>
  <c r="W268" i="1"/>
  <c r="X268" i="1"/>
  <c r="V267" i="1"/>
  <c r="X267" i="1"/>
  <c r="V266" i="1"/>
  <c r="X266" i="1"/>
  <c r="V265" i="1"/>
  <c r="X265" i="1"/>
  <c r="V264" i="1"/>
  <c r="W264" i="1"/>
  <c r="X264" i="1"/>
  <c r="V263" i="1"/>
  <c r="X263" i="1"/>
  <c r="V262" i="1"/>
  <c r="X262" i="1"/>
  <c r="V261" i="1"/>
  <c r="X261" i="1"/>
  <c r="V260" i="1"/>
  <c r="X260" i="1"/>
  <c r="V259" i="1"/>
  <c r="X259" i="1"/>
  <c r="V258" i="1"/>
  <c r="W258" i="1"/>
  <c r="X258" i="1"/>
  <c r="V257" i="1"/>
  <c r="X257" i="1"/>
  <c r="V256" i="1"/>
  <c r="X256" i="1"/>
  <c r="V255" i="1"/>
  <c r="X255" i="1"/>
  <c r="V254" i="1"/>
  <c r="W254" i="1"/>
  <c r="X254" i="1"/>
  <c r="V253" i="1"/>
  <c r="W253" i="1"/>
  <c r="X253" i="1"/>
  <c r="V252" i="1"/>
  <c r="W252" i="1"/>
  <c r="X252" i="1"/>
  <c r="V251" i="1"/>
  <c r="W251" i="1"/>
  <c r="X251" i="1"/>
  <c r="V250" i="1"/>
  <c r="W250" i="1"/>
  <c r="X250" i="1"/>
  <c r="V249" i="1"/>
  <c r="W249" i="1"/>
  <c r="X249" i="1"/>
  <c r="V248" i="1"/>
  <c r="W248" i="1"/>
  <c r="X248" i="1"/>
  <c r="V247" i="1"/>
  <c r="W247" i="1"/>
  <c r="X247" i="1"/>
  <c r="V246" i="1"/>
  <c r="W246" i="1"/>
  <c r="X246" i="1"/>
  <c r="V245" i="1"/>
  <c r="W245" i="1"/>
  <c r="X245" i="1"/>
  <c r="V244" i="1"/>
  <c r="W244" i="1"/>
  <c r="X244" i="1"/>
  <c r="V243" i="1"/>
  <c r="W243" i="1"/>
  <c r="X243" i="1"/>
  <c r="V242" i="1"/>
  <c r="W242" i="1"/>
  <c r="X242" i="1"/>
  <c r="V241" i="1"/>
  <c r="W241" i="1"/>
  <c r="X241" i="1"/>
  <c r="V240" i="1"/>
  <c r="W240" i="1"/>
  <c r="X240" i="1"/>
  <c r="V239" i="1"/>
  <c r="W239" i="1"/>
  <c r="X239" i="1"/>
  <c r="V238" i="1"/>
  <c r="W238" i="1"/>
  <c r="X238" i="1"/>
  <c r="V237" i="1"/>
  <c r="W237" i="1"/>
  <c r="X237" i="1"/>
  <c r="V236" i="1"/>
  <c r="W236" i="1"/>
  <c r="X236" i="1"/>
  <c r="V235" i="1"/>
  <c r="W235" i="1"/>
  <c r="X235" i="1"/>
  <c r="V234" i="1"/>
  <c r="W234" i="1"/>
  <c r="X234" i="1"/>
  <c r="V233" i="1"/>
  <c r="W233" i="1"/>
  <c r="X233" i="1"/>
  <c r="V232" i="1"/>
  <c r="W232" i="1"/>
  <c r="X232" i="1"/>
  <c r="V231" i="1"/>
  <c r="W231" i="1"/>
  <c r="X231" i="1"/>
  <c r="V230" i="1"/>
  <c r="W230" i="1"/>
  <c r="X230" i="1"/>
  <c r="V229" i="1"/>
  <c r="W229" i="1"/>
  <c r="X229" i="1"/>
  <c r="V228" i="1"/>
  <c r="W228" i="1"/>
  <c r="X228" i="1"/>
  <c r="V227" i="1"/>
  <c r="W227" i="1"/>
  <c r="X227" i="1"/>
  <c r="V226" i="1"/>
  <c r="W226" i="1"/>
  <c r="X226" i="1"/>
  <c r="V225" i="1"/>
  <c r="W225" i="1"/>
  <c r="X225" i="1"/>
  <c r="V224" i="1"/>
  <c r="W224" i="1"/>
  <c r="X224" i="1"/>
  <c r="V223" i="1"/>
  <c r="W223" i="1"/>
  <c r="X223" i="1"/>
  <c r="V222" i="1"/>
  <c r="W222" i="1"/>
  <c r="X222" i="1"/>
  <c r="V221" i="1"/>
  <c r="W221" i="1"/>
  <c r="X221" i="1"/>
  <c r="V220" i="1"/>
  <c r="W220" i="1"/>
  <c r="X220" i="1"/>
  <c r="V219" i="1"/>
  <c r="W219" i="1"/>
  <c r="X219" i="1"/>
  <c r="V218" i="1"/>
  <c r="W218" i="1"/>
  <c r="X218" i="1"/>
  <c r="V217" i="1"/>
  <c r="W217" i="1"/>
  <c r="X217" i="1"/>
  <c r="V216" i="1"/>
  <c r="W216" i="1"/>
  <c r="X216" i="1"/>
  <c r="V215" i="1"/>
  <c r="W215" i="1"/>
  <c r="X215" i="1"/>
  <c r="V214" i="1"/>
  <c r="W214" i="1"/>
  <c r="X214" i="1"/>
  <c r="V213" i="1"/>
  <c r="W213" i="1"/>
  <c r="X213" i="1"/>
  <c r="V212" i="1"/>
  <c r="W212" i="1"/>
  <c r="X212" i="1"/>
  <c r="V211" i="1"/>
  <c r="W211" i="1"/>
  <c r="X211" i="1"/>
  <c r="V210" i="1"/>
  <c r="W210" i="1"/>
  <c r="X210" i="1"/>
  <c r="V209" i="1"/>
  <c r="W209" i="1"/>
  <c r="X209" i="1"/>
  <c r="V208" i="1"/>
  <c r="W208" i="1"/>
  <c r="X208" i="1"/>
  <c r="V207" i="1"/>
  <c r="W207" i="1"/>
  <c r="X207" i="1"/>
  <c r="V206" i="1"/>
  <c r="W206" i="1"/>
  <c r="X206" i="1"/>
  <c r="V205" i="1"/>
  <c r="W205" i="1"/>
  <c r="X205" i="1"/>
  <c r="V204" i="1"/>
  <c r="W204" i="1"/>
  <c r="X204" i="1"/>
  <c r="V203" i="1"/>
  <c r="W203" i="1"/>
  <c r="X203" i="1"/>
  <c r="V202" i="1"/>
  <c r="W202" i="1"/>
  <c r="X202" i="1"/>
  <c r="V201" i="1"/>
  <c r="W201" i="1"/>
  <c r="X201" i="1"/>
  <c r="V200" i="1"/>
  <c r="W200" i="1"/>
  <c r="X200" i="1"/>
  <c r="V199" i="1"/>
  <c r="W199" i="1"/>
  <c r="X199" i="1"/>
  <c r="V198" i="1"/>
  <c r="W198" i="1"/>
  <c r="X198" i="1"/>
  <c r="V197" i="1"/>
  <c r="W197" i="1"/>
  <c r="X197" i="1"/>
  <c r="V196" i="1"/>
  <c r="W196" i="1"/>
  <c r="X196" i="1"/>
  <c r="V195" i="1"/>
  <c r="W195" i="1"/>
  <c r="X195" i="1"/>
  <c r="V194" i="1"/>
  <c r="W194" i="1"/>
  <c r="X194" i="1"/>
  <c r="V193" i="1"/>
  <c r="W193" i="1"/>
  <c r="X193" i="1"/>
  <c r="V192" i="1"/>
  <c r="W192" i="1"/>
  <c r="X192" i="1"/>
  <c r="V191" i="1"/>
  <c r="W191" i="1"/>
  <c r="X191" i="1"/>
  <c r="V190" i="1"/>
  <c r="W190" i="1"/>
  <c r="X190" i="1"/>
  <c r="V189" i="1"/>
  <c r="W189" i="1"/>
  <c r="X189" i="1"/>
  <c r="V188" i="1"/>
  <c r="W188" i="1"/>
  <c r="X188" i="1"/>
  <c r="V187" i="1"/>
  <c r="W187" i="1"/>
  <c r="X187" i="1"/>
  <c r="W186" i="1"/>
  <c r="X186" i="1"/>
  <c r="V185" i="1"/>
  <c r="W185" i="1"/>
  <c r="X185" i="1"/>
  <c r="V184" i="1"/>
  <c r="W184" i="1"/>
  <c r="X184" i="1"/>
  <c r="V183" i="1"/>
  <c r="W183" i="1"/>
  <c r="X183" i="1"/>
  <c r="V182" i="1"/>
  <c r="W182" i="1"/>
  <c r="X182" i="1"/>
  <c r="V181" i="1"/>
  <c r="W181" i="1"/>
  <c r="X181" i="1"/>
  <c r="V180" i="1"/>
  <c r="W180" i="1"/>
  <c r="X180" i="1"/>
  <c r="V179" i="1"/>
  <c r="W179" i="1"/>
  <c r="X179" i="1"/>
  <c r="V178" i="1"/>
  <c r="X178" i="1"/>
  <c r="V177" i="1"/>
  <c r="W177" i="1"/>
  <c r="X177" i="1"/>
  <c r="V176" i="1"/>
  <c r="X176" i="1"/>
  <c r="V175" i="1"/>
  <c r="W175" i="1"/>
  <c r="X175" i="1"/>
  <c r="V174" i="1"/>
  <c r="X174" i="1"/>
  <c r="V173" i="1"/>
  <c r="W173" i="1"/>
  <c r="X173" i="1"/>
  <c r="V172" i="1"/>
  <c r="W172" i="1"/>
  <c r="X172" i="1"/>
  <c r="V171" i="1"/>
  <c r="X171" i="1"/>
  <c r="V170" i="1"/>
  <c r="W170" i="1"/>
  <c r="X170" i="1"/>
  <c r="V169" i="1"/>
  <c r="W169" i="1"/>
  <c r="X169" i="1"/>
  <c r="V168" i="1"/>
  <c r="X168" i="1"/>
  <c r="V167" i="1"/>
  <c r="X167" i="1"/>
  <c r="V166" i="1"/>
  <c r="X166" i="1"/>
  <c r="V165" i="1"/>
  <c r="X165" i="1"/>
  <c r="V164" i="1"/>
  <c r="X164" i="1"/>
  <c r="V163" i="1"/>
  <c r="X163" i="1"/>
  <c r="V162" i="1"/>
  <c r="X162" i="1"/>
  <c r="V161" i="1"/>
  <c r="W161" i="1"/>
  <c r="X161" i="1"/>
  <c r="V160" i="1"/>
  <c r="X160" i="1"/>
  <c r="V159" i="1"/>
  <c r="X159" i="1"/>
  <c r="V158" i="1"/>
  <c r="X158" i="1"/>
  <c r="V157" i="1"/>
  <c r="X157" i="1"/>
  <c r="V156" i="1"/>
  <c r="X156" i="1"/>
  <c r="V155" i="1"/>
  <c r="X155" i="1"/>
  <c r="V154" i="1"/>
  <c r="X154" i="1"/>
  <c r="V153" i="1"/>
  <c r="X153" i="1"/>
  <c r="V152" i="1"/>
  <c r="X152" i="1"/>
  <c r="V151" i="1"/>
  <c r="X151" i="1"/>
  <c r="V150" i="1"/>
  <c r="X150" i="1"/>
  <c r="V149" i="1"/>
  <c r="X149" i="1"/>
  <c r="V148" i="1"/>
  <c r="X148" i="1"/>
  <c r="V147" i="1"/>
  <c r="X147" i="1"/>
  <c r="V146" i="1"/>
  <c r="X146" i="1"/>
  <c r="V145" i="1"/>
  <c r="W145" i="1"/>
  <c r="X145" i="1"/>
  <c r="V144" i="1"/>
  <c r="W144" i="1"/>
  <c r="X144" i="1"/>
  <c r="V143" i="1"/>
  <c r="W143" i="1"/>
  <c r="X143" i="1"/>
  <c r="V142" i="1"/>
  <c r="W142" i="1"/>
  <c r="X142" i="1"/>
  <c r="V141" i="1"/>
  <c r="W141" i="1"/>
  <c r="X141" i="1"/>
  <c r="V140" i="1"/>
  <c r="W140" i="1"/>
  <c r="X140" i="1"/>
  <c r="V139" i="1"/>
  <c r="W139" i="1"/>
  <c r="X139" i="1"/>
  <c r="V138" i="1"/>
  <c r="W138" i="1"/>
  <c r="X138" i="1"/>
  <c r="V137" i="1"/>
  <c r="W137" i="1"/>
  <c r="X137" i="1"/>
  <c r="V136" i="1"/>
  <c r="W136" i="1"/>
  <c r="X136" i="1"/>
  <c r="V135" i="1"/>
  <c r="W135" i="1"/>
  <c r="X135" i="1"/>
  <c r="V134" i="1"/>
  <c r="W134" i="1"/>
  <c r="X134" i="1"/>
  <c r="V133" i="1"/>
  <c r="W133" i="1"/>
  <c r="X133" i="1"/>
  <c r="V132" i="1"/>
  <c r="W132" i="1"/>
  <c r="X132" i="1"/>
  <c r="V131" i="1"/>
  <c r="W131" i="1"/>
  <c r="X131" i="1"/>
  <c r="V130" i="1"/>
  <c r="W130" i="1"/>
  <c r="X130" i="1"/>
  <c r="V129" i="1"/>
  <c r="W129" i="1"/>
  <c r="X129" i="1"/>
  <c r="V128" i="1"/>
  <c r="W128" i="1"/>
  <c r="X128" i="1"/>
  <c r="V127" i="1"/>
  <c r="W127" i="1"/>
  <c r="X127" i="1"/>
  <c r="V126" i="1"/>
  <c r="W126" i="1"/>
  <c r="X126" i="1"/>
  <c r="V125" i="1"/>
  <c r="W125" i="1"/>
  <c r="X125" i="1"/>
  <c r="V124" i="1"/>
  <c r="W124" i="1"/>
  <c r="X124" i="1"/>
  <c r="V123" i="1"/>
  <c r="W123" i="1"/>
  <c r="X123" i="1"/>
  <c r="V122" i="1"/>
  <c r="W122" i="1"/>
  <c r="X122" i="1"/>
  <c r="V121" i="1"/>
  <c r="W121" i="1"/>
  <c r="X121" i="1"/>
  <c r="V120" i="1"/>
  <c r="W120" i="1"/>
  <c r="X120" i="1"/>
  <c r="V119" i="1"/>
  <c r="W119" i="1"/>
  <c r="X119" i="1"/>
  <c r="V118" i="1"/>
  <c r="W118" i="1"/>
  <c r="X118" i="1"/>
  <c r="V117" i="1"/>
  <c r="W117" i="1"/>
  <c r="X117" i="1"/>
  <c r="V116" i="1"/>
  <c r="W116" i="1"/>
  <c r="X116" i="1"/>
  <c r="V115" i="1"/>
  <c r="W115" i="1"/>
  <c r="X115" i="1"/>
  <c r="V114" i="1"/>
  <c r="W114" i="1"/>
  <c r="X114" i="1"/>
  <c r="V113" i="1"/>
  <c r="W113" i="1"/>
  <c r="X113" i="1"/>
  <c r="V112" i="1"/>
  <c r="W112" i="1"/>
  <c r="X112" i="1"/>
  <c r="V111" i="1"/>
  <c r="W111" i="1"/>
  <c r="X111" i="1"/>
  <c r="V110" i="1"/>
  <c r="W110" i="1"/>
  <c r="X110" i="1"/>
  <c r="V109" i="1"/>
  <c r="W109" i="1"/>
  <c r="X109" i="1"/>
  <c r="V108" i="1"/>
  <c r="W108" i="1"/>
  <c r="X108" i="1"/>
  <c r="V107" i="1"/>
  <c r="W107" i="1"/>
  <c r="X107" i="1"/>
  <c r="V106" i="1"/>
  <c r="W106" i="1"/>
  <c r="X106" i="1"/>
  <c r="V105" i="1"/>
  <c r="W105" i="1"/>
  <c r="X105" i="1"/>
  <c r="V104" i="1"/>
  <c r="W104" i="1"/>
  <c r="X104" i="1"/>
  <c r="V103" i="1"/>
  <c r="W103" i="1"/>
  <c r="X103" i="1"/>
  <c r="V102" i="1"/>
  <c r="W102" i="1"/>
  <c r="X102" i="1"/>
  <c r="V101" i="1"/>
  <c r="W101" i="1"/>
  <c r="X101" i="1"/>
  <c r="V100" i="1"/>
  <c r="W100" i="1"/>
  <c r="X100" i="1"/>
  <c r="V99" i="1"/>
  <c r="W99" i="1"/>
  <c r="X99" i="1"/>
  <c r="V98" i="1"/>
  <c r="W98" i="1"/>
  <c r="X98" i="1"/>
  <c r="V97" i="1"/>
  <c r="W97" i="1"/>
  <c r="X97" i="1"/>
  <c r="V96" i="1"/>
  <c r="W96" i="1"/>
  <c r="X96" i="1"/>
  <c r="V95" i="1"/>
  <c r="W95" i="1"/>
  <c r="X95" i="1"/>
  <c r="V94" i="1"/>
  <c r="W94" i="1"/>
  <c r="X94" i="1"/>
  <c r="V93" i="1"/>
  <c r="W93" i="1"/>
  <c r="X93" i="1"/>
  <c r="V92" i="1"/>
  <c r="W92" i="1"/>
  <c r="X92" i="1"/>
  <c r="V91" i="1"/>
  <c r="W91" i="1"/>
  <c r="X91" i="1"/>
  <c r="V90" i="1"/>
  <c r="W90" i="1"/>
  <c r="X90" i="1"/>
  <c r="V89" i="1"/>
  <c r="W89" i="1"/>
  <c r="X89" i="1"/>
  <c r="V88" i="1"/>
  <c r="W88" i="1"/>
  <c r="X88" i="1"/>
  <c r="V87" i="1"/>
  <c r="W87" i="1"/>
  <c r="X87" i="1"/>
  <c r="V86" i="1"/>
  <c r="W86" i="1"/>
  <c r="X86" i="1"/>
  <c r="V85" i="1"/>
  <c r="W85" i="1"/>
  <c r="X85" i="1"/>
  <c r="V84" i="1"/>
  <c r="W84" i="1"/>
  <c r="X84" i="1"/>
  <c r="V83" i="1"/>
  <c r="W83" i="1"/>
  <c r="X83" i="1"/>
  <c r="V82" i="1"/>
  <c r="W82" i="1"/>
  <c r="X82" i="1"/>
  <c r="V81" i="1"/>
  <c r="W81" i="1"/>
  <c r="X81" i="1"/>
  <c r="V80" i="1"/>
  <c r="W80" i="1"/>
  <c r="X80" i="1"/>
  <c r="V79" i="1"/>
  <c r="W79" i="1"/>
  <c r="X79" i="1"/>
  <c r="V78" i="1"/>
  <c r="W78" i="1"/>
  <c r="X78" i="1"/>
  <c r="V77" i="1"/>
  <c r="W77" i="1"/>
  <c r="X77" i="1"/>
  <c r="V76" i="1"/>
  <c r="W76" i="1"/>
  <c r="X76" i="1"/>
  <c r="V75" i="1"/>
  <c r="W75" i="1"/>
  <c r="X75" i="1"/>
  <c r="V74" i="1"/>
  <c r="W74" i="1"/>
  <c r="X74" i="1"/>
  <c r="V73" i="1"/>
  <c r="W73" i="1"/>
  <c r="X73" i="1"/>
  <c r="V72" i="1"/>
  <c r="W72" i="1"/>
  <c r="X72" i="1"/>
  <c r="V71" i="1"/>
  <c r="W71" i="1"/>
  <c r="X71" i="1"/>
  <c r="V70" i="1"/>
  <c r="W70" i="1"/>
  <c r="X70" i="1"/>
  <c r="V69" i="1"/>
  <c r="W69" i="1"/>
  <c r="X69" i="1"/>
  <c r="V68" i="1"/>
  <c r="W68" i="1"/>
  <c r="X68" i="1"/>
  <c r="V67" i="1"/>
  <c r="W67" i="1"/>
  <c r="X67" i="1"/>
  <c r="V66" i="1"/>
  <c r="W66" i="1"/>
  <c r="X66" i="1"/>
  <c r="V65" i="1"/>
  <c r="W65" i="1"/>
  <c r="X65" i="1"/>
  <c r="V64" i="1"/>
  <c r="W64" i="1"/>
  <c r="X64" i="1"/>
  <c r="V63" i="1"/>
  <c r="W63" i="1"/>
  <c r="X63" i="1"/>
  <c r="V62" i="1"/>
  <c r="W62" i="1"/>
  <c r="X62" i="1"/>
  <c r="V61" i="1"/>
  <c r="W61" i="1"/>
  <c r="X61" i="1"/>
  <c r="V60" i="1"/>
  <c r="W60" i="1"/>
  <c r="X60" i="1"/>
  <c r="V59" i="1"/>
  <c r="W59" i="1"/>
  <c r="X59" i="1"/>
  <c r="V58" i="1"/>
  <c r="W58" i="1"/>
  <c r="X58" i="1"/>
  <c r="V57" i="1"/>
  <c r="W57" i="1"/>
  <c r="X57" i="1"/>
  <c r="V56" i="1"/>
  <c r="W56" i="1"/>
  <c r="X56" i="1"/>
  <c r="V55" i="1"/>
  <c r="W55" i="1"/>
  <c r="X55" i="1"/>
  <c r="V54" i="1"/>
  <c r="W54" i="1"/>
  <c r="X54" i="1"/>
  <c r="V53" i="1"/>
  <c r="W53" i="1"/>
  <c r="X53" i="1"/>
  <c r="V52" i="1"/>
  <c r="W52" i="1"/>
  <c r="X52" i="1"/>
  <c r="V51" i="1"/>
  <c r="W51" i="1"/>
  <c r="X51" i="1"/>
  <c r="V50" i="1"/>
  <c r="W50" i="1"/>
  <c r="X50" i="1"/>
  <c r="V49" i="1"/>
  <c r="W49" i="1"/>
  <c r="X49" i="1"/>
  <c r="V48" i="1"/>
  <c r="W48" i="1"/>
  <c r="X48" i="1"/>
  <c r="V47" i="1"/>
  <c r="W47" i="1"/>
  <c r="X47" i="1"/>
  <c r="V46" i="1"/>
  <c r="W46" i="1"/>
  <c r="X46" i="1"/>
  <c r="V45" i="1"/>
  <c r="W45" i="1"/>
  <c r="X45" i="1"/>
  <c r="V44" i="1"/>
  <c r="W44" i="1"/>
  <c r="X44" i="1"/>
  <c r="V43" i="1"/>
  <c r="W43" i="1"/>
  <c r="X43" i="1"/>
  <c r="V42" i="1"/>
  <c r="W42" i="1"/>
  <c r="X42" i="1"/>
  <c r="V41" i="1"/>
  <c r="W41" i="1"/>
  <c r="X41" i="1"/>
  <c r="V40" i="1"/>
  <c r="W40" i="1"/>
  <c r="X40" i="1"/>
  <c r="V39" i="1"/>
  <c r="W39" i="1"/>
  <c r="X39" i="1"/>
  <c r="V38" i="1"/>
  <c r="W38" i="1"/>
  <c r="X38" i="1"/>
  <c r="V37" i="1"/>
  <c r="W37" i="1"/>
  <c r="X37" i="1"/>
  <c r="V36" i="1"/>
  <c r="W36" i="1"/>
  <c r="X36" i="1"/>
  <c r="V35" i="1"/>
  <c r="W35" i="1"/>
  <c r="X35" i="1"/>
  <c r="V34" i="1"/>
  <c r="W34" i="1"/>
  <c r="X34" i="1"/>
  <c r="V33" i="1"/>
  <c r="W33" i="1"/>
  <c r="X33" i="1"/>
  <c r="V32" i="1"/>
  <c r="W32" i="1"/>
  <c r="X32" i="1"/>
  <c r="V31" i="1"/>
  <c r="W31" i="1"/>
  <c r="X31" i="1"/>
  <c r="V30" i="1"/>
  <c r="W30" i="1"/>
  <c r="X30" i="1"/>
  <c r="V29" i="1"/>
  <c r="W29" i="1"/>
  <c r="X29" i="1"/>
  <c r="V28" i="1"/>
  <c r="W28" i="1"/>
  <c r="X28" i="1"/>
  <c r="V27" i="1"/>
  <c r="W27" i="1"/>
  <c r="X27" i="1"/>
  <c r="V26" i="1"/>
  <c r="W26" i="1"/>
  <c r="X26" i="1"/>
  <c r="V25" i="1"/>
  <c r="W25" i="1"/>
  <c r="X25" i="1"/>
  <c r="V24" i="1"/>
  <c r="W24" i="1"/>
  <c r="X24" i="1"/>
  <c r="V23" i="1"/>
  <c r="X23" i="1"/>
  <c r="V22" i="1"/>
  <c r="W22" i="1"/>
  <c r="X22" i="1"/>
  <c r="V21" i="1"/>
  <c r="X21" i="1"/>
  <c r="V20" i="1"/>
  <c r="X20" i="1"/>
  <c r="V19" i="1"/>
  <c r="W19" i="1"/>
  <c r="X19" i="1"/>
  <c r="V18" i="1"/>
  <c r="X18" i="1"/>
  <c r="V17" i="1"/>
  <c r="W17" i="1"/>
  <c r="X17" i="1"/>
  <c r="V16" i="1"/>
  <c r="X16" i="1"/>
  <c r="V15" i="1"/>
  <c r="X15" i="1"/>
  <c r="V14" i="1"/>
  <c r="X14" i="1"/>
  <c r="V13" i="1"/>
  <c r="X13" i="1"/>
  <c r="V12" i="1"/>
  <c r="X12" i="1"/>
  <c r="V11" i="1"/>
  <c r="W11" i="1"/>
  <c r="X11" i="1"/>
  <c r="V10" i="1"/>
  <c r="W10" i="1"/>
  <c r="X10" i="1"/>
  <c r="V9" i="1"/>
  <c r="X9" i="1"/>
  <c r="V8" i="1"/>
  <c r="W8" i="1"/>
  <c r="X8" i="1"/>
  <c r="V7" i="1"/>
  <c r="X7" i="1"/>
  <c r="V6" i="1"/>
  <c r="X6" i="1"/>
  <c r="V5" i="1"/>
  <c r="X5" i="1"/>
  <c r="V4" i="1"/>
  <c r="W4" i="1"/>
  <c r="X4" i="1"/>
  <c r="V3" i="1"/>
  <c r="X3" i="1"/>
  <c r="V2" i="1"/>
  <c r="X2" i="1"/>
  <c r="T112" i="3"/>
  <c r="U112" i="3"/>
  <c r="V112" i="3"/>
  <c r="T111" i="3"/>
  <c r="U111" i="3"/>
  <c r="V111" i="3"/>
  <c r="T110" i="3"/>
  <c r="V110" i="3"/>
  <c r="T109" i="3"/>
  <c r="V109" i="3"/>
  <c r="T108" i="3"/>
  <c r="U108" i="3"/>
  <c r="V108" i="3"/>
  <c r="T107" i="3"/>
  <c r="V107" i="3"/>
  <c r="T106" i="3"/>
  <c r="V106" i="3"/>
  <c r="T105" i="3"/>
  <c r="U105" i="3"/>
  <c r="V105" i="3"/>
  <c r="T104" i="3"/>
  <c r="V104" i="3"/>
  <c r="T103" i="3"/>
  <c r="V103" i="3"/>
  <c r="T102" i="3"/>
  <c r="U102" i="3"/>
  <c r="V102" i="3"/>
  <c r="T101" i="3"/>
  <c r="U101" i="3"/>
  <c r="V101" i="3"/>
  <c r="T100" i="3"/>
  <c r="U100" i="3"/>
  <c r="V100" i="3"/>
  <c r="T99" i="3"/>
  <c r="U99" i="3"/>
  <c r="V99" i="3"/>
  <c r="T98" i="3"/>
  <c r="U98" i="3"/>
  <c r="V98" i="3"/>
  <c r="T97" i="3"/>
  <c r="U97" i="3"/>
  <c r="V97" i="3"/>
  <c r="T96" i="3"/>
  <c r="U96" i="3"/>
  <c r="V96" i="3"/>
  <c r="T95" i="3"/>
  <c r="U95" i="3"/>
  <c r="V95" i="3"/>
  <c r="T94" i="3"/>
  <c r="U94" i="3"/>
  <c r="V94" i="3"/>
  <c r="T93" i="3"/>
  <c r="U93" i="3"/>
  <c r="V93" i="3"/>
  <c r="T92" i="3"/>
  <c r="U92" i="3"/>
  <c r="V92" i="3"/>
  <c r="T91" i="3"/>
  <c r="U91" i="3"/>
  <c r="V91" i="3"/>
  <c r="T90" i="3"/>
  <c r="U90" i="3"/>
  <c r="V90" i="3"/>
  <c r="T89" i="3"/>
  <c r="U89" i="3"/>
  <c r="V89" i="3"/>
  <c r="T88" i="3"/>
  <c r="U88" i="3"/>
  <c r="V88" i="3"/>
  <c r="T87" i="3"/>
  <c r="U87" i="3"/>
  <c r="V87" i="3"/>
  <c r="T86" i="3"/>
  <c r="U86" i="3"/>
  <c r="V86" i="3"/>
  <c r="T85" i="3"/>
  <c r="U85" i="3"/>
  <c r="V85" i="3"/>
  <c r="T84" i="3"/>
  <c r="V84" i="3"/>
  <c r="T83" i="3"/>
  <c r="V83" i="3"/>
  <c r="T82" i="3"/>
  <c r="V82" i="3"/>
  <c r="T81" i="3"/>
  <c r="V81" i="3"/>
  <c r="T80" i="3"/>
  <c r="V80" i="3"/>
  <c r="T79" i="3"/>
  <c r="V79" i="3"/>
  <c r="T78" i="3"/>
  <c r="V78" i="3"/>
  <c r="T77" i="3"/>
  <c r="V77" i="3"/>
  <c r="T76" i="3"/>
  <c r="U76" i="3"/>
  <c r="V76" i="3"/>
  <c r="T75" i="3"/>
  <c r="U75" i="3"/>
  <c r="V75" i="3"/>
  <c r="T74" i="3"/>
  <c r="U74" i="3"/>
  <c r="V74" i="3"/>
  <c r="T73" i="3"/>
  <c r="U73" i="3"/>
  <c r="V73" i="3"/>
  <c r="T72" i="3"/>
  <c r="U72" i="3"/>
  <c r="V72" i="3"/>
  <c r="T71" i="3"/>
  <c r="U71" i="3"/>
  <c r="V71" i="3"/>
  <c r="T70" i="3"/>
  <c r="U70" i="3"/>
  <c r="V70" i="3"/>
  <c r="T69" i="3"/>
  <c r="U69" i="3"/>
  <c r="V69" i="3"/>
  <c r="T68" i="3"/>
  <c r="U68" i="3"/>
  <c r="V68" i="3"/>
  <c r="T67" i="3"/>
  <c r="U67" i="3"/>
  <c r="V67" i="3"/>
  <c r="T66" i="3"/>
  <c r="U66" i="3"/>
  <c r="V66" i="3"/>
  <c r="T65" i="3"/>
  <c r="U65" i="3"/>
  <c r="V65" i="3"/>
  <c r="T63" i="3"/>
  <c r="U63" i="3"/>
  <c r="V63" i="3"/>
  <c r="T62" i="3"/>
  <c r="U62" i="3"/>
  <c r="V62" i="3"/>
  <c r="T61" i="3"/>
  <c r="U61" i="3"/>
  <c r="V61" i="3"/>
  <c r="T60" i="3"/>
  <c r="U60" i="3"/>
  <c r="V60" i="3"/>
  <c r="T59" i="3"/>
  <c r="U59" i="3"/>
  <c r="V59" i="3"/>
  <c r="T58" i="3"/>
  <c r="U58" i="3"/>
  <c r="V58" i="3"/>
  <c r="T56" i="3"/>
  <c r="U56" i="3"/>
  <c r="V56" i="3"/>
  <c r="T55" i="3"/>
  <c r="U55" i="3"/>
  <c r="V55" i="3"/>
  <c r="T54" i="3"/>
  <c r="U54" i="3"/>
  <c r="V54" i="3"/>
  <c r="T53" i="3"/>
  <c r="U53" i="3"/>
  <c r="V53" i="3"/>
  <c r="T52" i="3"/>
  <c r="U52" i="3"/>
  <c r="V52" i="3"/>
  <c r="T51" i="3"/>
  <c r="U51" i="3"/>
  <c r="V51" i="3"/>
  <c r="T50" i="3"/>
  <c r="U50" i="3"/>
  <c r="V50" i="3"/>
  <c r="T49" i="3"/>
  <c r="U49" i="3"/>
  <c r="V49" i="3"/>
  <c r="T48" i="3"/>
  <c r="U48" i="3"/>
  <c r="V48" i="3"/>
  <c r="T47" i="3"/>
  <c r="U47" i="3"/>
  <c r="V47" i="3"/>
  <c r="T46" i="3"/>
  <c r="U46" i="3"/>
  <c r="V46" i="3"/>
  <c r="T45" i="3"/>
  <c r="U45" i="3"/>
  <c r="V45" i="3"/>
  <c r="T44" i="3"/>
  <c r="U44" i="3"/>
  <c r="V44" i="3"/>
  <c r="T43" i="3"/>
  <c r="U43" i="3"/>
  <c r="V43" i="3"/>
  <c r="T42" i="3"/>
  <c r="U42" i="3"/>
  <c r="V42" i="3"/>
  <c r="T41" i="3"/>
  <c r="U41" i="3"/>
  <c r="V41" i="3"/>
  <c r="T40" i="3"/>
  <c r="U40" i="3"/>
  <c r="V40" i="3"/>
  <c r="T39" i="3"/>
  <c r="U39" i="3"/>
  <c r="V39" i="3"/>
  <c r="T38" i="3"/>
  <c r="U38" i="3"/>
  <c r="V38" i="3"/>
  <c r="T36" i="3"/>
  <c r="V36" i="3"/>
  <c r="T35" i="3"/>
  <c r="V35" i="3"/>
  <c r="T34" i="3"/>
  <c r="V34" i="3"/>
  <c r="T33" i="3"/>
  <c r="U33" i="3"/>
  <c r="V33" i="3"/>
  <c r="T32" i="3"/>
  <c r="V32" i="3"/>
  <c r="T31" i="3"/>
  <c r="U31" i="3"/>
  <c r="V31" i="3"/>
  <c r="T29" i="3"/>
  <c r="U29" i="3"/>
  <c r="V29" i="3"/>
  <c r="T28" i="3"/>
  <c r="U28" i="3"/>
  <c r="V28" i="3"/>
  <c r="T27" i="3"/>
  <c r="U27" i="3"/>
  <c r="V27" i="3"/>
  <c r="T26" i="3"/>
  <c r="U26" i="3"/>
  <c r="V26" i="3"/>
  <c r="T25" i="3"/>
  <c r="U25" i="3"/>
  <c r="V25" i="3"/>
  <c r="T24" i="3"/>
  <c r="U24" i="3"/>
  <c r="V24" i="3"/>
  <c r="T23" i="3"/>
  <c r="U23" i="3"/>
  <c r="V23" i="3"/>
  <c r="T22" i="3"/>
  <c r="U22" i="3"/>
  <c r="V22" i="3"/>
  <c r="T21" i="3"/>
  <c r="U21" i="3"/>
  <c r="V21" i="3"/>
  <c r="T20" i="3"/>
  <c r="U20" i="3"/>
  <c r="V20" i="3"/>
  <c r="T19" i="3"/>
  <c r="U19" i="3"/>
  <c r="V19" i="3"/>
  <c r="T18" i="3"/>
  <c r="U18" i="3"/>
  <c r="V18" i="3"/>
  <c r="T17" i="3"/>
  <c r="U17" i="3"/>
  <c r="V17" i="3"/>
  <c r="T16" i="3"/>
  <c r="U16" i="3"/>
  <c r="V16" i="3"/>
  <c r="T15" i="3"/>
  <c r="U15" i="3"/>
  <c r="V15" i="3"/>
  <c r="T14" i="3"/>
  <c r="U14" i="3"/>
  <c r="V14" i="3"/>
  <c r="T13" i="3"/>
  <c r="U13" i="3"/>
  <c r="V13" i="3"/>
  <c r="T12" i="3"/>
  <c r="U12" i="3"/>
  <c r="V12" i="3"/>
  <c r="T11" i="3"/>
  <c r="U11" i="3"/>
  <c r="V11" i="3"/>
  <c r="T10" i="3"/>
  <c r="U10" i="3"/>
  <c r="V10" i="3"/>
  <c r="T9" i="3"/>
  <c r="V9" i="3"/>
  <c r="T8" i="3"/>
  <c r="U8" i="3"/>
  <c r="V8" i="3"/>
  <c r="T7" i="3"/>
  <c r="V7" i="3"/>
  <c r="T6" i="3"/>
  <c r="V6" i="3"/>
  <c r="T5" i="3"/>
  <c r="V5" i="3"/>
  <c r="T4" i="3"/>
  <c r="U4" i="3"/>
  <c r="V4" i="3"/>
  <c r="T3" i="3"/>
  <c r="V3" i="3"/>
  <c r="T2" i="3"/>
  <c r="V2" i="3"/>
  <c r="T1" i="3"/>
  <c r="U1" i="3"/>
  <c r="U78" i="3"/>
  <c r="Z2" i="14"/>
  <c r="D6" i="15"/>
  <c r="D11" i="15"/>
  <c r="PF33" i="20"/>
  <c r="PE33" i="20"/>
  <c r="PD33" i="20"/>
  <c r="PC33" i="20"/>
  <c r="PB33" i="20"/>
  <c r="PA33" i="20"/>
  <c r="OZ33" i="20"/>
  <c r="OY33" i="20"/>
  <c r="OX33" i="20"/>
  <c r="OW33" i="20"/>
  <c r="OV33" i="20"/>
  <c r="OU33" i="20"/>
  <c r="OT33" i="20"/>
  <c r="OS33" i="20"/>
  <c r="OR33" i="20"/>
  <c r="OQ33" i="20"/>
  <c r="OP33" i="20"/>
  <c r="OO33" i="20"/>
  <c r="ON33" i="20"/>
  <c r="OM33" i="20"/>
  <c r="OL33" i="20"/>
  <c r="OK33" i="20"/>
  <c r="OJ33" i="20"/>
  <c r="OI33" i="20"/>
  <c r="OH33" i="20"/>
  <c r="OG33" i="20"/>
  <c r="OF33" i="20"/>
  <c r="OE33" i="20"/>
  <c r="OD33" i="20"/>
  <c r="OC33" i="20"/>
  <c r="OB33" i="20"/>
  <c r="OA33" i="20"/>
  <c r="NZ33" i="20"/>
  <c r="NY33" i="20"/>
  <c r="NX33" i="20"/>
  <c r="NW33" i="20"/>
  <c r="NV33" i="20"/>
  <c r="NU33" i="20"/>
  <c r="NT33" i="20"/>
  <c r="NS33" i="20"/>
  <c r="NR33" i="20"/>
  <c r="NQ33" i="20"/>
  <c r="NP33" i="20"/>
  <c r="NO33" i="20"/>
  <c r="NN33" i="20"/>
  <c r="NM33" i="20"/>
  <c r="NL33" i="20"/>
  <c r="NK33" i="20"/>
  <c r="NJ33" i="20"/>
  <c r="NI33" i="20"/>
  <c r="NH33" i="20"/>
  <c r="NG33" i="20"/>
  <c r="NF33" i="20"/>
  <c r="NE33" i="20"/>
  <c r="ND33" i="20"/>
  <c r="NC33" i="20"/>
  <c r="NB33" i="20"/>
  <c r="NA33" i="20"/>
  <c r="MZ33" i="20"/>
  <c r="MY33" i="20"/>
  <c r="MX33" i="20"/>
  <c r="MW33" i="20"/>
  <c r="MV33" i="20"/>
  <c r="MU33" i="20"/>
  <c r="MT33" i="20"/>
  <c r="MS33" i="20"/>
  <c r="MR33" i="20"/>
  <c r="MQ33" i="20"/>
  <c r="MP33" i="20"/>
  <c r="MO33" i="20"/>
  <c r="MN33" i="20"/>
  <c r="MM33" i="20"/>
  <c r="ML33" i="20"/>
  <c r="MK33" i="20"/>
  <c r="MJ33" i="20"/>
  <c r="MI33" i="20"/>
  <c r="MH33" i="20"/>
  <c r="MG33" i="20"/>
  <c r="MF33" i="20"/>
  <c r="ME33" i="20"/>
  <c r="MD33" i="20"/>
  <c r="MC33" i="20"/>
  <c r="MB33" i="20"/>
  <c r="MA33" i="20"/>
  <c r="LZ33" i="20"/>
  <c r="LY33" i="20"/>
  <c r="LX33" i="20"/>
  <c r="LW33" i="20"/>
  <c r="LV33" i="20"/>
  <c r="LU33" i="20"/>
  <c r="LT33" i="20"/>
  <c r="LS33" i="20"/>
  <c r="LR33" i="20"/>
  <c r="LQ33" i="20"/>
  <c r="LP33" i="20"/>
  <c r="LO33" i="20"/>
  <c r="LN33" i="20"/>
  <c r="LM33" i="20"/>
  <c r="LL33" i="20"/>
  <c r="LK33" i="20"/>
  <c r="LJ33" i="20"/>
  <c r="LI33" i="20"/>
  <c r="LH33" i="20"/>
  <c r="LG33" i="20"/>
  <c r="LF33" i="20"/>
  <c r="LE33" i="20"/>
  <c r="LD33" i="20"/>
  <c r="LC33" i="20"/>
  <c r="LB33" i="20"/>
  <c r="LA33" i="20"/>
  <c r="KZ33" i="20"/>
  <c r="KY33" i="20"/>
  <c r="KX33" i="20"/>
  <c r="KW33" i="20"/>
  <c r="KV33" i="20"/>
  <c r="KU33" i="20"/>
  <c r="KT33" i="20"/>
  <c r="KS33" i="20"/>
  <c r="KR33" i="20"/>
  <c r="KQ33" i="20"/>
  <c r="KP33" i="20"/>
  <c r="KO33" i="20"/>
  <c r="KN33" i="20"/>
  <c r="KM33" i="20"/>
  <c r="KL33" i="20"/>
  <c r="KK33" i="20"/>
  <c r="KJ33" i="20"/>
  <c r="KI33" i="20"/>
  <c r="KH33" i="20"/>
  <c r="KG33" i="20"/>
  <c r="KF33" i="20"/>
  <c r="KE33" i="20"/>
  <c r="KD33" i="20"/>
  <c r="KC33" i="20"/>
  <c r="KB33" i="20"/>
  <c r="KA33" i="20"/>
  <c r="JZ33" i="20"/>
  <c r="JY33" i="20"/>
  <c r="JX33" i="20"/>
  <c r="JW33" i="20"/>
  <c r="JV33" i="20"/>
  <c r="JU33" i="20"/>
  <c r="JT33" i="20"/>
  <c r="JS33" i="20"/>
  <c r="JR33" i="20"/>
  <c r="JQ33" i="20"/>
  <c r="JP33" i="20"/>
  <c r="JO33" i="20"/>
  <c r="JN33" i="20"/>
  <c r="JM33" i="20"/>
  <c r="JL33" i="20"/>
  <c r="JK33" i="20"/>
  <c r="JJ33" i="20"/>
  <c r="JI33" i="20"/>
  <c r="JH33" i="20"/>
  <c r="JG33" i="20"/>
  <c r="JF33" i="20"/>
  <c r="JE33" i="20"/>
  <c r="JD33" i="20"/>
  <c r="JC33" i="20"/>
  <c r="JB33" i="20"/>
  <c r="JA33" i="20"/>
  <c r="IZ33" i="20"/>
  <c r="IY33" i="20"/>
  <c r="IX33" i="20"/>
  <c r="IW33" i="20"/>
  <c r="IV33" i="20"/>
  <c r="IU33" i="20"/>
  <c r="IT33" i="20"/>
  <c r="IS33" i="20"/>
  <c r="IR33" i="20"/>
  <c r="IQ33" i="20"/>
  <c r="IP33" i="20"/>
  <c r="IO33" i="20"/>
  <c r="IN33" i="20"/>
  <c r="IM33" i="20"/>
  <c r="IL33" i="20"/>
  <c r="IK33" i="20"/>
  <c r="IJ33" i="20"/>
  <c r="II33" i="20"/>
  <c r="IH33" i="20"/>
  <c r="IG33" i="20"/>
  <c r="IF33" i="20"/>
  <c r="IE33" i="20"/>
  <c r="ID33" i="20"/>
  <c r="IC33" i="20"/>
  <c r="IB33" i="20"/>
  <c r="IA33" i="20"/>
  <c r="HZ33" i="20"/>
  <c r="HY33" i="20"/>
  <c r="HX33" i="20"/>
  <c r="HW33" i="20"/>
  <c r="HV33" i="20"/>
  <c r="HU33" i="20"/>
  <c r="HT33" i="20"/>
  <c r="HS33" i="20"/>
  <c r="HR33" i="20"/>
  <c r="HQ33" i="20"/>
  <c r="HP33" i="20"/>
  <c r="HO33" i="20"/>
  <c r="HN33" i="20"/>
  <c r="HM33" i="20"/>
  <c r="HL33" i="20"/>
  <c r="HK33" i="20"/>
  <c r="HJ33" i="20"/>
  <c r="HI33" i="20"/>
  <c r="HH33" i="20"/>
  <c r="HG33" i="20"/>
  <c r="HF33" i="20"/>
  <c r="HE33" i="20"/>
  <c r="HD33" i="20"/>
  <c r="HC33" i="20"/>
  <c r="HB33" i="20"/>
  <c r="HA33" i="20"/>
  <c r="GZ33" i="20"/>
  <c r="GY33" i="20"/>
  <c r="GX33" i="20"/>
  <c r="GW33" i="20"/>
  <c r="GV33" i="20"/>
  <c r="GU33" i="20"/>
  <c r="GT33" i="20"/>
  <c r="GS33" i="20"/>
  <c r="GR33" i="20"/>
  <c r="GQ33" i="20"/>
  <c r="GP33" i="20"/>
  <c r="GO33" i="20"/>
  <c r="GN33" i="20"/>
  <c r="GM33" i="20"/>
  <c r="GL33" i="20"/>
  <c r="GK33" i="20"/>
  <c r="GJ33" i="20"/>
  <c r="GI33" i="20"/>
  <c r="GH33" i="20"/>
  <c r="GG33" i="20"/>
  <c r="GF33" i="20"/>
  <c r="GE33" i="20"/>
  <c r="GD33" i="20"/>
  <c r="GC33" i="20"/>
  <c r="GB33" i="20"/>
  <c r="GA33" i="20"/>
  <c r="FZ33" i="20"/>
  <c r="FY33" i="20"/>
  <c r="FX33" i="20"/>
  <c r="FW33" i="20"/>
  <c r="FV33" i="20"/>
  <c r="FU33" i="20"/>
  <c r="FT33" i="20"/>
  <c r="FS33" i="20"/>
  <c r="FR33" i="20"/>
  <c r="FQ33" i="20"/>
  <c r="FP33" i="20"/>
  <c r="FO33" i="20"/>
  <c r="FN33" i="20"/>
  <c r="FM33" i="20"/>
  <c r="FL33" i="20"/>
  <c r="FK33" i="20"/>
  <c r="FJ33" i="20"/>
  <c r="FI33" i="20"/>
  <c r="FH33" i="20"/>
  <c r="FG33" i="20"/>
  <c r="FF33" i="20"/>
  <c r="FE33" i="20"/>
  <c r="FD33" i="20"/>
  <c r="FC33" i="20"/>
  <c r="FB33" i="20"/>
  <c r="FA33" i="20"/>
  <c r="EZ33" i="20"/>
  <c r="EY33" i="20"/>
  <c r="EX33" i="20"/>
  <c r="EW33" i="20"/>
  <c r="EV33" i="20"/>
  <c r="EU33" i="20"/>
  <c r="ET33" i="20"/>
  <c r="ES33" i="20"/>
  <c r="ER33" i="20"/>
  <c r="EQ33" i="20"/>
  <c r="EP33" i="20"/>
  <c r="EO33" i="20"/>
  <c r="EN33" i="20"/>
  <c r="EM33" i="20"/>
  <c r="EL33" i="20"/>
  <c r="EK33" i="20"/>
  <c r="EJ33" i="20"/>
  <c r="EI33" i="20"/>
  <c r="EH33" i="20"/>
  <c r="EG33" i="20"/>
  <c r="EF33" i="20"/>
  <c r="EE33" i="20"/>
  <c r="ED33" i="20"/>
  <c r="EC33" i="20"/>
  <c r="EB33" i="20"/>
  <c r="EA33" i="20"/>
  <c r="DZ33" i="20"/>
  <c r="DY33" i="20"/>
  <c r="DX33" i="20"/>
  <c r="DW33" i="20"/>
  <c r="DV33" i="20"/>
  <c r="DU33" i="20"/>
  <c r="DT33" i="20"/>
  <c r="DS33" i="20"/>
  <c r="DR33" i="20"/>
  <c r="DQ33" i="20"/>
  <c r="O33" i="20"/>
  <c r="PF32" i="20"/>
  <c r="PE32" i="20"/>
  <c r="PD32" i="20"/>
  <c r="PC32" i="20"/>
  <c r="PB32" i="20"/>
  <c r="PA32" i="20"/>
  <c r="OZ32" i="20"/>
  <c r="OY32" i="20"/>
  <c r="OX32" i="20"/>
  <c r="OW32" i="20"/>
  <c r="OV32" i="20"/>
  <c r="OU32" i="20"/>
  <c r="OT32" i="20"/>
  <c r="OS32" i="20"/>
  <c r="OR32" i="20"/>
  <c r="OQ32" i="20"/>
  <c r="OP32" i="20"/>
  <c r="OO32" i="20"/>
  <c r="ON32" i="20"/>
  <c r="OM32" i="20"/>
  <c r="OL32" i="20"/>
  <c r="OK32" i="20"/>
  <c r="OJ32" i="20"/>
  <c r="OI32" i="20"/>
  <c r="OH32" i="20"/>
  <c r="OG32" i="20"/>
  <c r="OF32" i="20"/>
  <c r="OE32" i="20"/>
  <c r="OD32" i="20"/>
  <c r="OC32" i="20"/>
  <c r="OB32" i="20"/>
  <c r="OA32" i="20"/>
  <c r="NZ32" i="20"/>
  <c r="NY32" i="20"/>
  <c r="NX32" i="20"/>
  <c r="NW32" i="20"/>
  <c r="NV32" i="20"/>
  <c r="NU32" i="20"/>
  <c r="NT32" i="20"/>
  <c r="NS32" i="20"/>
  <c r="NR32" i="20"/>
  <c r="NQ32" i="20"/>
  <c r="NP32" i="20"/>
  <c r="NO32" i="20"/>
  <c r="NN32" i="20"/>
  <c r="NM32" i="20"/>
  <c r="NL32" i="20"/>
  <c r="NK32" i="20"/>
  <c r="NJ32" i="20"/>
  <c r="NI32" i="20"/>
  <c r="NH32" i="20"/>
  <c r="NG32" i="20"/>
  <c r="NF32" i="20"/>
  <c r="NE32" i="20"/>
  <c r="ND32" i="20"/>
  <c r="NC32" i="20"/>
  <c r="NB32" i="20"/>
  <c r="NA32" i="20"/>
  <c r="MZ32" i="20"/>
  <c r="MY32" i="20"/>
  <c r="MX32" i="20"/>
  <c r="MW32" i="20"/>
  <c r="MV32" i="20"/>
  <c r="MU32" i="20"/>
  <c r="MT32" i="20"/>
  <c r="MS32" i="20"/>
  <c r="MR32" i="20"/>
  <c r="MQ32" i="20"/>
  <c r="MP32" i="20"/>
  <c r="MO32" i="20"/>
  <c r="MN32" i="20"/>
  <c r="MM32" i="20"/>
  <c r="ML32" i="20"/>
  <c r="MK32" i="20"/>
  <c r="MJ32" i="20"/>
  <c r="MI32" i="20"/>
  <c r="MH32" i="20"/>
  <c r="MG32" i="20"/>
  <c r="MF32" i="20"/>
  <c r="ME32" i="20"/>
  <c r="MD32" i="20"/>
  <c r="MC32" i="20"/>
  <c r="MB32" i="20"/>
  <c r="MA32" i="20"/>
  <c r="LZ32" i="20"/>
  <c r="LY32" i="20"/>
  <c r="LX32" i="20"/>
  <c r="LW32" i="20"/>
  <c r="LV32" i="20"/>
  <c r="LU32" i="20"/>
  <c r="LT32" i="20"/>
  <c r="LS32" i="20"/>
  <c r="LR32" i="20"/>
  <c r="LQ32" i="20"/>
  <c r="LP32" i="20"/>
  <c r="LO32" i="20"/>
  <c r="LN32" i="20"/>
  <c r="LM32" i="20"/>
  <c r="LL32" i="20"/>
  <c r="LK32" i="20"/>
  <c r="LJ32" i="20"/>
  <c r="LI32" i="20"/>
  <c r="LH32" i="20"/>
  <c r="LG32" i="20"/>
  <c r="LF32" i="20"/>
  <c r="LE32" i="20"/>
  <c r="LD32" i="20"/>
  <c r="LC32" i="20"/>
  <c r="LB32" i="20"/>
  <c r="LA32" i="20"/>
  <c r="KZ32" i="20"/>
  <c r="KY32" i="20"/>
  <c r="KX32" i="20"/>
  <c r="KW32" i="20"/>
  <c r="KV32" i="20"/>
  <c r="KU32" i="20"/>
  <c r="KT32" i="20"/>
  <c r="KS32" i="20"/>
  <c r="KR32" i="20"/>
  <c r="KQ32" i="20"/>
  <c r="KP32" i="20"/>
  <c r="KO32" i="20"/>
  <c r="KN32" i="20"/>
  <c r="KM32" i="20"/>
  <c r="KL32" i="20"/>
  <c r="KK32" i="20"/>
  <c r="KJ32" i="20"/>
  <c r="KI32" i="20"/>
  <c r="KH32" i="20"/>
  <c r="KG32" i="20"/>
  <c r="KF32" i="20"/>
  <c r="KE32" i="20"/>
  <c r="KD32" i="20"/>
  <c r="KC32" i="20"/>
  <c r="KB32" i="20"/>
  <c r="KA32" i="20"/>
  <c r="JZ32" i="20"/>
  <c r="JY32" i="20"/>
  <c r="JX32" i="20"/>
  <c r="JW32" i="20"/>
  <c r="JV32" i="20"/>
  <c r="JU32" i="20"/>
  <c r="JT32" i="20"/>
  <c r="JS32" i="20"/>
  <c r="JR32" i="20"/>
  <c r="JQ32" i="20"/>
  <c r="JP32" i="20"/>
  <c r="JO32" i="20"/>
  <c r="JN32" i="20"/>
  <c r="JM32" i="20"/>
  <c r="JL32" i="20"/>
  <c r="JK32" i="20"/>
  <c r="JJ32" i="20"/>
  <c r="JI32" i="20"/>
  <c r="JH32" i="20"/>
  <c r="JG32" i="20"/>
  <c r="JF32" i="20"/>
  <c r="JE32" i="20"/>
  <c r="JD32" i="20"/>
  <c r="JC32" i="20"/>
  <c r="JB32" i="20"/>
  <c r="JA32" i="20"/>
  <c r="IZ32" i="20"/>
  <c r="IY32" i="20"/>
  <c r="IX32" i="20"/>
  <c r="IW32" i="20"/>
  <c r="IV32" i="20"/>
  <c r="IU32" i="20"/>
  <c r="IT32" i="20"/>
  <c r="IS32" i="20"/>
  <c r="IR32" i="20"/>
  <c r="IQ32" i="20"/>
  <c r="IP32" i="20"/>
  <c r="IO32" i="20"/>
  <c r="IN32" i="20"/>
  <c r="IM32" i="20"/>
  <c r="IL32" i="20"/>
  <c r="IK32" i="20"/>
  <c r="IJ32" i="20"/>
  <c r="II32" i="20"/>
  <c r="IH32" i="20"/>
  <c r="IG32" i="20"/>
  <c r="IF32" i="20"/>
  <c r="IE32" i="20"/>
  <c r="ID32" i="20"/>
  <c r="IC32" i="20"/>
  <c r="IB32" i="20"/>
  <c r="IA32" i="20"/>
  <c r="HZ32" i="20"/>
  <c r="HY32" i="20"/>
  <c r="HX32" i="20"/>
  <c r="HW32" i="20"/>
  <c r="HV32" i="20"/>
  <c r="HU32" i="20"/>
  <c r="HT32" i="20"/>
  <c r="HS32" i="20"/>
  <c r="HR32" i="20"/>
  <c r="HQ32" i="20"/>
  <c r="HP32" i="20"/>
  <c r="HO32" i="20"/>
  <c r="HN32" i="20"/>
  <c r="HM32" i="20"/>
  <c r="HL32" i="20"/>
  <c r="HK32" i="20"/>
  <c r="HJ32" i="20"/>
  <c r="HI32" i="20"/>
  <c r="HH32" i="20"/>
  <c r="HG32" i="20"/>
  <c r="HF32" i="20"/>
  <c r="HE32" i="20"/>
  <c r="HD32" i="20"/>
  <c r="HC32" i="20"/>
  <c r="HB32" i="20"/>
  <c r="HA32" i="20"/>
  <c r="GZ32" i="20"/>
  <c r="GY32" i="20"/>
  <c r="GX32" i="20"/>
  <c r="GW32" i="20"/>
  <c r="GV32" i="20"/>
  <c r="GU32" i="20"/>
  <c r="GT32" i="20"/>
  <c r="GS32" i="20"/>
  <c r="GR32" i="20"/>
  <c r="GQ32" i="20"/>
  <c r="GP32" i="20"/>
  <c r="GO32" i="20"/>
  <c r="GN32" i="20"/>
  <c r="GM32" i="20"/>
  <c r="GL32" i="20"/>
  <c r="GK32" i="20"/>
  <c r="GJ32" i="20"/>
  <c r="GI32" i="20"/>
  <c r="GH32" i="20"/>
  <c r="GG32" i="20"/>
  <c r="GF32" i="20"/>
  <c r="GE32" i="20"/>
  <c r="GD32" i="20"/>
  <c r="GC32" i="20"/>
  <c r="GB32" i="20"/>
  <c r="GA32" i="20"/>
  <c r="FZ32" i="20"/>
  <c r="FY32" i="20"/>
  <c r="FX32" i="20"/>
  <c r="FW32" i="20"/>
  <c r="FV32" i="20"/>
  <c r="FU32" i="20"/>
  <c r="FT32" i="20"/>
  <c r="FS32" i="20"/>
  <c r="FR32" i="20"/>
  <c r="FQ32" i="20"/>
  <c r="FP32" i="20"/>
  <c r="FO32" i="20"/>
  <c r="FN32" i="20"/>
  <c r="FM32" i="20"/>
  <c r="FL32" i="20"/>
  <c r="FK32" i="20"/>
  <c r="FJ32" i="20"/>
  <c r="FI32" i="20"/>
  <c r="FH32" i="20"/>
  <c r="FG32" i="20"/>
  <c r="FF32" i="20"/>
  <c r="FE32" i="20"/>
  <c r="FD32" i="20"/>
  <c r="FC32" i="20"/>
  <c r="FB32" i="20"/>
  <c r="FA32" i="20"/>
  <c r="EZ32" i="20"/>
  <c r="EY32" i="20"/>
  <c r="EX32" i="20"/>
  <c r="EW32" i="20"/>
  <c r="EV32" i="20"/>
  <c r="EU32" i="20"/>
  <c r="ET32" i="20"/>
  <c r="ES32" i="20"/>
  <c r="ER32" i="20"/>
  <c r="EQ32" i="20"/>
  <c r="EP32" i="20"/>
  <c r="EO32" i="20"/>
  <c r="EN32" i="20"/>
  <c r="EM32" i="20"/>
  <c r="EL32" i="20"/>
  <c r="EK32" i="20"/>
  <c r="EJ32" i="20"/>
  <c r="EI32" i="20"/>
  <c r="EH32" i="20"/>
  <c r="EG32" i="20"/>
  <c r="EF32" i="20"/>
  <c r="EE32" i="20"/>
  <c r="ED32" i="20"/>
  <c r="EC32" i="20"/>
  <c r="EB32" i="20"/>
  <c r="EA32" i="20"/>
  <c r="DZ32" i="20"/>
  <c r="DY32" i="20"/>
  <c r="DX32" i="20"/>
  <c r="DW32" i="20"/>
  <c r="DV32" i="20"/>
  <c r="DU32" i="20"/>
  <c r="DT32" i="20"/>
  <c r="DS32" i="20"/>
  <c r="DR32" i="20"/>
  <c r="DQ32" i="20"/>
  <c r="O32" i="20"/>
  <c r="PF31" i="20"/>
  <c r="PE31" i="20"/>
  <c r="PD31" i="20"/>
  <c r="PC31" i="20"/>
  <c r="PB31" i="20"/>
  <c r="PA31" i="20"/>
  <c r="OZ31" i="20"/>
  <c r="OY31" i="20"/>
  <c r="OX31" i="20"/>
  <c r="OW31" i="20"/>
  <c r="OV31" i="20"/>
  <c r="OU31" i="20"/>
  <c r="OT31" i="20"/>
  <c r="OS31" i="20"/>
  <c r="OR31" i="20"/>
  <c r="OQ31" i="20"/>
  <c r="OP31" i="20"/>
  <c r="OO31" i="20"/>
  <c r="ON31" i="20"/>
  <c r="OM31" i="20"/>
  <c r="OL31" i="20"/>
  <c r="OK31" i="20"/>
  <c r="OJ31" i="20"/>
  <c r="OI31" i="20"/>
  <c r="OH31" i="20"/>
  <c r="OG31" i="20"/>
  <c r="OF31" i="20"/>
  <c r="OE31" i="20"/>
  <c r="OD31" i="20"/>
  <c r="OC31" i="20"/>
  <c r="OB31" i="20"/>
  <c r="OA31" i="20"/>
  <c r="NZ31" i="20"/>
  <c r="NY31" i="20"/>
  <c r="NX31" i="20"/>
  <c r="NW31" i="20"/>
  <c r="NV31" i="20"/>
  <c r="NU31" i="20"/>
  <c r="NT31" i="20"/>
  <c r="NS31" i="20"/>
  <c r="NR31" i="20"/>
  <c r="NQ31" i="20"/>
  <c r="NP31" i="20"/>
  <c r="NO31" i="20"/>
  <c r="NN31" i="20"/>
  <c r="NM31" i="20"/>
  <c r="NL31" i="20"/>
  <c r="NK31" i="20"/>
  <c r="NJ31" i="20"/>
  <c r="NI31" i="20"/>
  <c r="NH31" i="20"/>
  <c r="NG31" i="20"/>
  <c r="NF31" i="20"/>
  <c r="NE31" i="20"/>
  <c r="ND31" i="20"/>
  <c r="NC31" i="20"/>
  <c r="NB31" i="20"/>
  <c r="NA31" i="20"/>
  <c r="MZ31" i="20"/>
  <c r="MY31" i="20"/>
  <c r="MX31" i="20"/>
  <c r="MW31" i="20"/>
  <c r="MV31" i="20"/>
  <c r="MU31" i="20"/>
  <c r="MT31" i="20"/>
  <c r="MS31" i="20"/>
  <c r="MR31" i="20"/>
  <c r="MQ31" i="20"/>
  <c r="MP31" i="20"/>
  <c r="MO31" i="20"/>
  <c r="MN31" i="20"/>
  <c r="MM31" i="20"/>
  <c r="ML31" i="20"/>
  <c r="MK31" i="20"/>
  <c r="MJ31" i="20"/>
  <c r="MI31" i="20"/>
  <c r="MH31" i="20"/>
  <c r="MG31" i="20"/>
  <c r="MF31" i="20"/>
  <c r="ME31" i="20"/>
  <c r="MD31" i="20"/>
  <c r="MC31" i="20"/>
  <c r="MB31" i="20"/>
  <c r="MA31" i="20"/>
  <c r="LZ31" i="20"/>
  <c r="LY31" i="20"/>
  <c r="LX31" i="20"/>
  <c r="LW31" i="20"/>
  <c r="LV31" i="20"/>
  <c r="LU31" i="20"/>
  <c r="LT31" i="20"/>
  <c r="LS31" i="20"/>
  <c r="LR31" i="20"/>
  <c r="LQ31" i="20"/>
  <c r="LP31" i="20"/>
  <c r="LO31" i="20"/>
  <c r="LN31" i="20"/>
  <c r="LM31" i="20"/>
  <c r="LL31" i="20"/>
  <c r="LK31" i="20"/>
  <c r="LJ31" i="20"/>
  <c r="LI31" i="20"/>
  <c r="LH31" i="20"/>
  <c r="LG31" i="20"/>
  <c r="LF31" i="20"/>
  <c r="LE31" i="20"/>
  <c r="LD31" i="20"/>
  <c r="LC31" i="20"/>
  <c r="LB31" i="20"/>
  <c r="LA31" i="20"/>
  <c r="KZ31" i="20"/>
  <c r="KY31" i="20"/>
  <c r="KX31" i="20"/>
  <c r="KW31" i="20"/>
  <c r="KV31" i="20"/>
  <c r="KU31" i="20"/>
  <c r="KT31" i="20"/>
  <c r="KS31" i="20"/>
  <c r="KR31" i="20"/>
  <c r="KQ31" i="20"/>
  <c r="KP31" i="20"/>
  <c r="KO31" i="20"/>
  <c r="KN31" i="20"/>
  <c r="KM31" i="20"/>
  <c r="KL31" i="20"/>
  <c r="KK31" i="20"/>
  <c r="KJ31" i="20"/>
  <c r="KI31" i="20"/>
  <c r="KH31" i="20"/>
  <c r="KG31" i="20"/>
  <c r="KF31" i="20"/>
  <c r="KE31" i="20"/>
  <c r="KD31" i="20"/>
  <c r="KC31" i="20"/>
  <c r="KB31" i="20"/>
  <c r="KA31" i="20"/>
  <c r="JZ31" i="20"/>
  <c r="JY31" i="20"/>
  <c r="JX31" i="20"/>
  <c r="JW31" i="20"/>
  <c r="JV31" i="20"/>
  <c r="JU31" i="20"/>
  <c r="JT31" i="20"/>
  <c r="JS31" i="20"/>
  <c r="JR31" i="20"/>
  <c r="JQ31" i="20"/>
  <c r="JP31" i="20"/>
  <c r="JO31" i="20"/>
  <c r="JN31" i="20"/>
  <c r="JM31" i="20"/>
  <c r="JL31" i="20"/>
  <c r="JK31" i="20"/>
  <c r="JJ31" i="20"/>
  <c r="JI31" i="20"/>
  <c r="JH31" i="20"/>
  <c r="JG31" i="20"/>
  <c r="JF31" i="20"/>
  <c r="JE31" i="20"/>
  <c r="JD31" i="20"/>
  <c r="JC31" i="20"/>
  <c r="JB31" i="20"/>
  <c r="JA31" i="20"/>
  <c r="IZ31" i="20"/>
  <c r="IY31" i="20"/>
  <c r="IX31" i="20"/>
  <c r="IW31" i="20"/>
  <c r="IV31" i="20"/>
  <c r="IU31" i="20"/>
  <c r="IT31" i="20"/>
  <c r="IS31" i="20"/>
  <c r="IR31" i="20"/>
  <c r="IQ31" i="20"/>
  <c r="IP31" i="20"/>
  <c r="IO31" i="20"/>
  <c r="IN31" i="20"/>
  <c r="IM31" i="20"/>
  <c r="IL31" i="20"/>
  <c r="IK31" i="20"/>
  <c r="IJ31" i="20"/>
  <c r="II31" i="20"/>
  <c r="IH31" i="20"/>
  <c r="IG31" i="20"/>
  <c r="IF31" i="20"/>
  <c r="IE31" i="20"/>
  <c r="ID31" i="20"/>
  <c r="IC31" i="20"/>
  <c r="IB31" i="20"/>
  <c r="IA31" i="20"/>
  <c r="HZ31" i="20"/>
  <c r="HY31" i="20"/>
  <c r="HX31" i="20"/>
  <c r="HW31" i="20"/>
  <c r="HV31" i="20"/>
  <c r="HU31" i="20"/>
  <c r="HT31" i="20"/>
  <c r="HS31" i="20"/>
  <c r="HR31" i="20"/>
  <c r="HQ31" i="20"/>
  <c r="HP31" i="20"/>
  <c r="HO31" i="20"/>
  <c r="HN31" i="20"/>
  <c r="HM31" i="20"/>
  <c r="HL31" i="20"/>
  <c r="HK31" i="20"/>
  <c r="HJ31" i="20"/>
  <c r="HI31" i="20"/>
  <c r="HH31" i="20"/>
  <c r="HG31" i="20"/>
  <c r="HF31" i="20"/>
  <c r="HE31" i="20"/>
  <c r="HD31" i="20"/>
  <c r="HC31" i="20"/>
  <c r="HB31" i="20"/>
  <c r="HA31" i="20"/>
  <c r="GZ31" i="20"/>
  <c r="GY31" i="20"/>
  <c r="GX31" i="20"/>
  <c r="GW31" i="20"/>
  <c r="GV31" i="20"/>
  <c r="GU31" i="20"/>
  <c r="GT31" i="20"/>
  <c r="GS31" i="20"/>
  <c r="GR31" i="20"/>
  <c r="GQ31" i="20"/>
  <c r="GP31" i="20"/>
  <c r="GO31" i="20"/>
  <c r="GN31" i="20"/>
  <c r="GM31" i="20"/>
  <c r="GL31" i="20"/>
  <c r="GK31" i="20"/>
  <c r="GJ31" i="20"/>
  <c r="GI31" i="20"/>
  <c r="GH31" i="20"/>
  <c r="GG31" i="20"/>
  <c r="GF31" i="20"/>
  <c r="GE31" i="20"/>
  <c r="GD31" i="20"/>
  <c r="GC31" i="20"/>
  <c r="GB31" i="20"/>
  <c r="GA31" i="20"/>
  <c r="FZ31" i="20"/>
  <c r="FY31" i="20"/>
  <c r="FX31" i="20"/>
  <c r="FW31" i="20"/>
  <c r="FV31" i="20"/>
  <c r="FU31" i="20"/>
  <c r="FT31" i="20"/>
  <c r="FS31" i="20"/>
  <c r="FR31" i="20"/>
  <c r="FQ31" i="20"/>
  <c r="FP31" i="20"/>
  <c r="FO31" i="20"/>
  <c r="FN31" i="20"/>
  <c r="FM31" i="20"/>
  <c r="FL31" i="20"/>
  <c r="FK31" i="20"/>
  <c r="FJ31" i="20"/>
  <c r="FI31" i="20"/>
  <c r="FH31" i="20"/>
  <c r="FG31" i="20"/>
  <c r="FF31" i="20"/>
  <c r="FE31" i="20"/>
  <c r="FD31" i="20"/>
  <c r="FC31" i="20"/>
  <c r="FB31" i="20"/>
  <c r="FA31" i="20"/>
  <c r="EZ31" i="20"/>
  <c r="EY31" i="20"/>
  <c r="EX31" i="20"/>
  <c r="EW31" i="20"/>
  <c r="EV31" i="20"/>
  <c r="EU31" i="20"/>
  <c r="ET31" i="20"/>
  <c r="ES31" i="20"/>
  <c r="ER31" i="20"/>
  <c r="EQ31" i="20"/>
  <c r="EP31" i="20"/>
  <c r="EO31" i="20"/>
  <c r="EN31" i="20"/>
  <c r="EM31" i="20"/>
  <c r="EL31" i="20"/>
  <c r="EK31" i="20"/>
  <c r="EJ31" i="20"/>
  <c r="EI31" i="20"/>
  <c r="EH31" i="20"/>
  <c r="EG31" i="20"/>
  <c r="EF31" i="20"/>
  <c r="EE31" i="20"/>
  <c r="ED31" i="20"/>
  <c r="EC31" i="20"/>
  <c r="EB31" i="20"/>
  <c r="EA31" i="20"/>
  <c r="DZ31" i="20"/>
  <c r="DY31" i="20"/>
  <c r="DX31" i="20"/>
  <c r="DW31" i="20"/>
  <c r="DV31" i="20"/>
  <c r="DU31" i="20"/>
  <c r="DT31" i="20"/>
  <c r="DS31" i="20"/>
  <c r="DR31" i="20"/>
  <c r="DQ31" i="20"/>
  <c r="O31" i="20"/>
  <c r="PF30" i="20"/>
  <c r="PE30" i="20"/>
  <c r="PD30" i="20"/>
  <c r="PC30" i="20"/>
  <c r="PB30" i="20"/>
  <c r="PA30" i="20"/>
  <c r="OZ30" i="20"/>
  <c r="OY30" i="20"/>
  <c r="OX30" i="20"/>
  <c r="OW30" i="20"/>
  <c r="OV30" i="20"/>
  <c r="OU30" i="20"/>
  <c r="OT30" i="20"/>
  <c r="OS30" i="20"/>
  <c r="OR30" i="20"/>
  <c r="OQ30" i="20"/>
  <c r="OP30" i="20"/>
  <c r="OO30" i="20"/>
  <c r="ON30" i="20"/>
  <c r="OM30" i="20"/>
  <c r="OL30" i="20"/>
  <c r="OK30" i="20"/>
  <c r="OJ30" i="20"/>
  <c r="OI30" i="20"/>
  <c r="OH30" i="20"/>
  <c r="OG30" i="20"/>
  <c r="OF30" i="20"/>
  <c r="OE30" i="20"/>
  <c r="OD30" i="20"/>
  <c r="OC30" i="20"/>
  <c r="OB30" i="20"/>
  <c r="OA30" i="20"/>
  <c r="NZ30" i="20"/>
  <c r="NY30" i="20"/>
  <c r="NX30" i="20"/>
  <c r="NW30" i="20"/>
  <c r="NV30" i="20"/>
  <c r="NU30" i="20"/>
  <c r="NT30" i="20"/>
  <c r="NS30" i="20"/>
  <c r="NR30" i="20"/>
  <c r="NQ30" i="20"/>
  <c r="NP30" i="20"/>
  <c r="NO30" i="20"/>
  <c r="NN30" i="20"/>
  <c r="NM30" i="20"/>
  <c r="NL30" i="20"/>
  <c r="NK30" i="20"/>
  <c r="NJ30" i="20"/>
  <c r="NI30" i="20"/>
  <c r="NH30" i="20"/>
  <c r="NG30" i="20"/>
  <c r="NF30" i="20"/>
  <c r="NE30" i="20"/>
  <c r="ND30" i="20"/>
  <c r="NC30" i="20"/>
  <c r="NB30" i="20"/>
  <c r="NA30" i="20"/>
  <c r="MZ30" i="20"/>
  <c r="MY30" i="20"/>
  <c r="MX30" i="20"/>
  <c r="MW30" i="20"/>
  <c r="MV30" i="20"/>
  <c r="MU30" i="20"/>
  <c r="MT30" i="20"/>
  <c r="MS30" i="20"/>
  <c r="MR30" i="20"/>
  <c r="MQ30" i="20"/>
  <c r="MP30" i="20"/>
  <c r="MO30" i="20"/>
  <c r="MN30" i="20"/>
  <c r="MM30" i="20"/>
  <c r="ML30" i="20"/>
  <c r="MK30" i="20"/>
  <c r="MJ30" i="20"/>
  <c r="MI30" i="20"/>
  <c r="MH30" i="20"/>
  <c r="MG30" i="20"/>
  <c r="MF30" i="20"/>
  <c r="ME30" i="20"/>
  <c r="MD30" i="20"/>
  <c r="MC30" i="20"/>
  <c r="MB30" i="20"/>
  <c r="MA30" i="20"/>
  <c r="LZ30" i="20"/>
  <c r="LY30" i="20"/>
  <c r="LX30" i="20"/>
  <c r="LW30" i="20"/>
  <c r="LV30" i="20"/>
  <c r="LU30" i="20"/>
  <c r="LT30" i="20"/>
  <c r="LS30" i="20"/>
  <c r="LR30" i="20"/>
  <c r="LQ30" i="20"/>
  <c r="LP30" i="20"/>
  <c r="LO30" i="20"/>
  <c r="LN30" i="20"/>
  <c r="LM30" i="20"/>
  <c r="LL30" i="20"/>
  <c r="LK30" i="20"/>
  <c r="LJ30" i="20"/>
  <c r="LI30" i="20"/>
  <c r="LH30" i="20"/>
  <c r="LG30" i="20"/>
  <c r="LF30" i="20"/>
  <c r="LE30" i="20"/>
  <c r="LD30" i="20"/>
  <c r="LC30" i="20"/>
  <c r="LB30" i="20"/>
  <c r="LA30" i="20"/>
  <c r="KZ30" i="20"/>
  <c r="KY30" i="20"/>
  <c r="KX30" i="20"/>
  <c r="KW30" i="20"/>
  <c r="KV30" i="20"/>
  <c r="KU30" i="20"/>
  <c r="KT30" i="20"/>
  <c r="KS30" i="20"/>
  <c r="KR30" i="20"/>
  <c r="KQ30" i="20"/>
  <c r="KP30" i="20"/>
  <c r="KO30" i="20"/>
  <c r="KN30" i="20"/>
  <c r="KM30" i="20"/>
  <c r="KL30" i="20"/>
  <c r="KK30" i="20"/>
  <c r="KJ30" i="20"/>
  <c r="KI30" i="20"/>
  <c r="KH30" i="20"/>
  <c r="KG30" i="20"/>
  <c r="KF30" i="20"/>
  <c r="KE30" i="20"/>
  <c r="KD30" i="20"/>
  <c r="KC30" i="20"/>
  <c r="KB30" i="20"/>
  <c r="KA30" i="20"/>
  <c r="JZ30" i="20"/>
  <c r="JY30" i="20"/>
  <c r="JX30" i="20"/>
  <c r="JW30" i="20"/>
  <c r="JV30" i="20"/>
  <c r="JU30" i="20"/>
  <c r="JT30" i="20"/>
  <c r="JS30" i="20"/>
  <c r="JR30" i="20"/>
  <c r="JQ30" i="20"/>
  <c r="JP30" i="20"/>
  <c r="JO30" i="20"/>
  <c r="JN30" i="20"/>
  <c r="JM30" i="20"/>
  <c r="JL30" i="20"/>
  <c r="JK30" i="20"/>
  <c r="JJ30" i="20"/>
  <c r="JI30" i="20"/>
  <c r="JH30" i="20"/>
  <c r="JG30" i="20"/>
  <c r="JF30" i="20"/>
  <c r="JE30" i="20"/>
  <c r="JD30" i="20"/>
  <c r="JC30" i="20"/>
  <c r="JB30" i="20"/>
  <c r="JA30" i="20"/>
  <c r="IZ30" i="20"/>
  <c r="IY30" i="20"/>
  <c r="IX30" i="20"/>
  <c r="IW30" i="20"/>
  <c r="IV30" i="20"/>
  <c r="IU30" i="20"/>
  <c r="IT30" i="20"/>
  <c r="IS30" i="20"/>
  <c r="IR30" i="20"/>
  <c r="IQ30" i="20"/>
  <c r="IP30" i="20"/>
  <c r="IO30" i="20"/>
  <c r="IN30" i="20"/>
  <c r="IM30" i="20"/>
  <c r="IL30" i="20"/>
  <c r="IK30" i="20"/>
  <c r="IJ30" i="20"/>
  <c r="II30" i="20"/>
  <c r="IH30" i="20"/>
  <c r="IG30" i="20"/>
  <c r="IF30" i="20"/>
  <c r="IE30" i="20"/>
  <c r="ID30" i="20"/>
  <c r="IC30" i="20"/>
  <c r="IB30" i="20"/>
  <c r="IA30" i="20"/>
  <c r="HZ30" i="20"/>
  <c r="HY30" i="20"/>
  <c r="HX30" i="20"/>
  <c r="HW30" i="20"/>
  <c r="HV30" i="20"/>
  <c r="HU30" i="20"/>
  <c r="HT30" i="20"/>
  <c r="HS30" i="20"/>
  <c r="HR30" i="20"/>
  <c r="HQ30" i="20"/>
  <c r="HP30" i="20"/>
  <c r="HO30" i="20"/>
  <c r="HN30" i="20"/>
  <c r="HM30" i="20"/>
  <c r="HL30" i="20"/>
  <c r="HK30" i="20"/>
  <c r="HJ30" i="20"/>
  <c r="HI30" i="20"/>
  <c r="HH30" i="20"/>
  <c r="HG30" i="20"/>
  <c r="HF30" i="20"/>
  <c r="HE30" i="20"/>
  <c r="HD30" i="20"/>
  <c r="HC30" i="20"/>
  <c r="HB30" i="20"/>
  <c r="HA30" i="20"/>
  <c r="GZ30" i="20"/>
  <c r="GY30" i="20"/>
  <c r="GX30" i="20"/>
  <c r="GW30" i="20"/>
  <c r="GV30" i="20"/>
  <c r="GU30" i="20"/>
  <c r="GT30" i="20"/>
  <c r="GS30" i="20"/>
  <c r="GR30" i="20"/>
  <c r="GQ30" i="20"/>
  <c r="GP30" i="20"/>
  <c r="GO30" i="20"/>
  <c r="GN30" i="20"/>
  <c r="GM30" i="20"/>
  <c r="GL30" i="20"/>
  <c r="GK30" i="20"/>
  <c r="GJ30" i="20"/>
  <c r="GI30" i="20"/>
  <c r="GH30" i="20"/>
  <c r="GG30" i="20"/>
  <c r="GF30" i="20"/>
  <c r="GE30" i="20"/>
  <c r="GD30" i="20"/>
  <c r="GC30" i="20"/>
  <c r="GB30" i="20"/>
  <c r="GA30" i="20"/>
  <c r="FZ30" i="20"/>
  <c r="FY30" i="20"/>
  <c r="FX30" i="20"/>
  <c r="FW30" i="20"/>
  <c r="FV30" i="20"/>
  <c r="FU30" i="20"/>
  <c r="FT30" i="20"/>
  <c r="FS30" i="20"/>
  <c r="FR30" i="20"/>
  <c r="FQ30" i="20"/>
  <c r="FP30" i="20"/>
  <c r="FO30" i="20"/>
  <c r="FN30" i="20"/>
  <c r="FM30" i="20"/>
  <c r="FL30" i="20"/>
  <c r="FK30" i="20"/>
  <c r="FJ30" i="20"/>
  <c r="FI30" i="20"/>
  <c r="FH30" i="20"/>
  <c r="FG30" i="20"/>
  <c r="FF30" i="20"/>
  <c r="FE30" i="20"/>
  <c r="FD30" i="20"/>
  <c r="FC30" i="20"/>
  <c r="FB30" i="20"/>
  <c r="FA30" i="20"/>
  <c r="EZ30" i="20"/>
  <c r="EY30" i="20"/>
  <c r="EX30" i="20"/>
  <c r="EW30" i="20"/>
  <c r="EV30" i="20"/>
  <c r="EU30" i="20"/>
  <c r="ET30" i="20"/>
  <c r="ES30" i="20"/>
  <c r="ER30" i="20"/>
  <c r="EQ30" i="20"/>
  <c r="EP30" i="20"/>
  <c r="EO30" i="20"/>
  <c r="EN30" i="20"/>
  <c r="EM30" i="20"/>
  <c r="EL30" i="20"/>
  <c r="EK30" i="20"/>
  <c r="EJ30" i="20"/>
  <c r="EI30" i="20"/>
  <c r="EH30" i="20"/>
  <c r="EG30" i="20"/>
  <c r="EF30" i="20"/>
  <c r="EE30" i="20"/>
  <c r="ED30" i="20"/>
  <c r="EC30" i="20"/>
  <c r="EB30" i="20"/>
  <c r="EA30" i="20"/>
  <c r="DZ30" i="20"/>
  <c r="DY30" i="20"/>
  <c r="DX30" i="20"/>
  <c r="DW30" i="20"/>
  <c r="DV30" i="20"/>
  <c r="DU30" i="20"/>
  <c r="DT30" i="20"/>
  <c r="DS30" i="20"/>
  <c r="DR30" i="20"/>
  <c r="DQ30" i="20"/>
  <c r="O30" i="20"/>
  <c r="PF29" i="20"/>
  <c r="PE29" i="20"/>
  <c r="PD29" i="20"/>
  <c r="PC29" i="20"/>
  <c r="PB29" i="20"/>
  <c r="PA29" i="20"/>
  <c r="OZ29" i="20"/>
  <c r="OY29" i="20"/>
  <c r="OX29" i="20"/>
  <c r="OW29" i="20"/>
  <c r="OV29" i="20"/>
  <c r="OU29" i="20"/>
  <c r="OT29" i="20"/>
  <c r="OS29" i="20"/>
  <c r="OR29" i="20"/>
  <c r="OQ29" i="20"/>
  <c r="OP29" i="20"/>
  <c r="OO29" i="20"/>
  <c r="ON29" i="20"/>
  <c r="OM29" i="20"/>
  <c r="OL29" i="20"/>
  <c r="OK29" i="20"/>
  <c r="OJ29" i="20"/>
  <c r="OI29" i="20"/>
  <c r="OH29" i="20"/>
  <c r="OG29" i="20"/>
  <c r="OF29" i="20"/>
  <c r="OE29" i="20"/>
  <c r="OD29" i="20"/>
  <c r="OC29" i="20"/>
  <c r="OB29" i="20"/>
  <c r="OA29" i="20"/>
  <c r="NZ29" i="20"/>
  <c r="NY29" i="20"/>
  <c r="NX29" i="20"/>
  <c r="NW29" i="20"/>
  <c r="NV29" i="20"/>
  <c r="NU29" i="20"/>
  <c r="NT29" i="20"/>
  <c r="NS29" i="20"/>
  <c r="NR29" i="20"/>
  <c r="NQ29" i="20"/>
  <c r="NP29" i="20"/>
  <c r="NO29" i="20"/>
  <c r="NN29" i="20"/>
  <c r="NM29" i="20"/>
  <c r="NL29" i="20"/>
  <c r="NK29" i="20"/>
  <c r="NJ29" i="20"/>
  <c r="NI29" i="20"/>
  <c r="NH29" i="20"/>
  <c r="NG29" i="20"/>
  <c r="NF29" i="20"/>
  <c r="NE29" i="20"/>
  <c r="ND29" i="20"/>
  <c r="NC29" i="20"/>
  <c r="NB29" i="20"/>
  <c r="NA29" i="20"/>
  <c r="MZ29" i="20"/>
  <c r="MY29" i="20"/>
  <c r="MX29" i="20"/>
  <c r="MW29" i="20"/>
  <c r="MV29" i="20"/>
  <c r="MU29" i="20"/>
  <c r="MT29" i="20"/>
  <c r="MS29" i="20"/>
  <c r="MR29" i="20"/>
  <c r="MQ29" i="20"/>
  <c r="MP29" i="20"/>
  <c r="MO29" i="20"/>
  <c r="MN29" i="20"/>
  <c r="MM29" i="20"/>
  <c r="ML29" i="20"/>
  <c r="MK29" i="20"/>
  <c r="MJ29" i="20"/>
  <c r="MI29" i="20"/>
  <c r="MH29" i="20"/>
  <c r="MG29" i="20"/>
  <c r="MF29" i="20"/>
  <c r="ME29" i="20"/>
  <c r="MD29" i="20"/>
  <c r="MC29" i="20"/>
  <c r="MB29" i="20"/>
  <c r="MA29" i="20"/>
  <c r="LZ29" i="20"/>
  <c r="LY29" i="20"/>
  <c r="LX29" i="20"/>
  <c r="LW29" i="20"/>
  <c r="LV29" i="20"/>
  <c r="LU29" i="20"/>
  <c r="LT29" i="20"/>
  <c r="LS29" i="20"/>
  <c r="LR29" i="20"/>
  <c r="LQ29" i="20"/>
  <c r="LP29" i="20"/>
  <c r="LO29" i="20"/>
  <c r="LN29" i="20"/>
  <c r="LM29" i="20"/>
  <c r="LL29" i="20"/>
  <c r="LK29" i="20"/>
  <c r="LJ29" i="20"/>
  <c r="LI29" i="20"/>
  <c r="LH29" i="20"/>
  <c r="LG29" i="20"/>
  <c r="LF29" i="20"/>
  <c r="LE29" i="20"/>
  <c r="LD29" i="20"/>
  <c r="LC29" i="20"/>
  <c r="LB29" i="20"/>
  <c r="LA29" i="20"/>
  <c r="KZ29" i="20"/>
  <c r="KY29" i="20"/>
  <c r="KX29" i="20"/>
  <c r="KW29" i="20"/>
  <c r="KV29" i="20"/>
  <c r="KU29" i="20"/>
  <c r="KT29" i="20"/>
  <c r="KS29" i="20"/>
  <c r="KR29" i="20"/>
  <c r="KQ29" i="20"/>
  <c r="KP29" i="20"/>
  <c r="KO29" i="20"/>
  <c r="KN29" i="20"/>
  <c r="KM29" i="20"/>
  <c r="KL29" i="20"/>
  <c r="KK29" i="20"/>
  <c r="KJ29" i="20"/>
  <c r="KI29" i="20"/>
  <c r="KH29" i="20"/>
  <c r="KG29" i="20"/>
  <c r="KF29" i="20"/>
  <c r="KE29" i="20"/>
  <c r="KD29" i="20"/>
  <c r="KC29" i="20"/>
  <c r="KB29" i="20"/>
  <c r="KA29" i="20"/>
  <c r="JZ29" i="20"/>
  <c r="JY29" i="20"/>
  <c r="JX29" i="20"/>
  <c r="JW29" i="20"/>
  <c r="JV29" i="20"/>
  <c r="JU29" i="20"/>
  <c r="JT29" i="20"/>
  <c r="JS29" i="20"/>
  <c r="JR29" i="20"/>
  <c r="JQ29" i="20"/>
  <c r="JP29" i="20"/>
  <c r="JO29" i="20"/>
  <c r="JN29" i="20"/>
  <c r="JM29" i="20"/>
  <c r="JL29" i="20"/>
  <c r="JK29" i="20"/>
  <c r="JJ29" i="20"/>
  <c r="JI29" i="20"/>
  <c r="JH29" i="20"/>
  <c r="JG29" i="20"/>
  <c r="JF29" i="20"/>
  <c r="JE29" i="20"/>
  <c r="JD29" i="20"/>
  <c r="JC29" i="20"/>
  <c r="JB29" i="20"/>
  <c r="JA29" i="20"/>
  <c r="IZ29" i="20"/>
  <c r="IY29" i="20"/>
  <c r="IX29" i="20"/>
  <c r="IW29" i="20"/>
  <c r="IV29" i="20"/>
  <c r="IU29" i="20"/>
  <c r="IT29" i="20"/>
  <c r="IS29" i="20"/>
  <c r="IR29" i="20"/>
  <c r="IQ29" i="20"/>
  <c r="IP29" i="20"/>
  <c r="IO29" i="20"/>
  <c r="IN29" i="20"/>
  <c r="IM29" i="20"/>
  <c r="IL29" i="20"/>
  <c r="IK29" i="20"/>
  <c r="IJ29" i="20"/>
  <c r="II29" i="20"/>
  <c r="IH29" i="20"/>
  <c r="IG29" i="20"/>
  <c r="IF29" i="20"/>
  <c r="IE29" i="20"/>
  <c r="ID29" i="20"/>
  <c r="IC29" i="20"/>
  <c r="IB29" i="20"/>
  <c r="IA29" i="20"/>
  <c r="HZ29" i="20"/>
  <c r="HY29" i="20"/>
  <c r="HX29" i="20"/>
  <c r="HW29" i="20"/>
  <c r="HV29" i="20"/>
  <c r="HU29" i="20"/>
  <c r="HT29" i="20"/>
  <c r="HS29" i="20"/>
  <c r="HR29" i="20"/>
  <c r="HQ29" i="20"/>
  <c r="HP29" i="20"/>
  <c r="HO29" i="20"/>
  <c r="HN29" i="20"/>
  <c r="HM29" i="20"/>
  <c r="HL29" i="20"/>
  <c r="HK29" i="20"/>
  <c r="HJ29" i="20"/>
  <c r="HI29" i="20"/>
  <c r="HH29" i="20"/>
  <c r="HG29" i="20"/>
  <c r="HF29" i="20"/>
  <c r="HE29" i="20"/>
  <c r="HD29" i="20"/>
  <c r="HC29" i="20"/>
  <c r="HB29" i="20"/>
  <c r="HA29" i="20"/>
  <c r="GZ29" i="20"/>
  <c r="GY29" i="20"/>
  <c r="GX29" i="20"/>
  <c r="GW29" i="20"/>
  <c r="GV29" i="20"/>
  <c r="GU29" i="20"/>
  <c r="GT29" i="20"/>
  <c r="GS29" i="20"/>
  <c r="GR29" i="20"/>
  <c r="GQ29" i="20"/>
  <c r="GP29" i="20"/>
  <c r="GO29" i="20"/>
  <c r="GN29" i="20"/>
  <c r="GM29" i="20"/>
  <c r="GL29" i="20"/>
  <c r="GK29" i="20"/>
  <c r="GJ29" i="20"/>
  <c r="GI29" i="20"/>
  <c r="GH29" i="20"/>
  <c r="GG29" i="20"/>
  <c r="GF29" i="20"/>
  <c r="GE29" i="20"/>
  <c r="GD29" i="20"/>
  <c r="GC29" i="20"/>
  <c r="GB29" i="20"/>
  <c r="GA29" i="20"/>
  <c r="FZ29" i="20"/>
  <c r="FY29" i="20"/>
  <c r="FX29" i="20"/>
  <c r="FW29" i="20"/>
  <c r="FV29" i="20"/>
  <c r="FU29" i="20"/>
  <c r="FT29" i="20"/>
  <c r="FS29" i="20"/>
  <c r="FR29" i="20"/>
  <c r="FQ29" i="20"/>
  <c r="FP29" i="20"/>
  <c r="FO29" i="20"/>
  <c r="FN29" i="20"/>
  <c r="FM29" i="20"/>
  <c r="FL29" i="20"/>
  <c r="FK29" i="20"/>
  <c r="FJ29" i="20"/>
  <c r="FI29" i="20"/>
  <c r="FH29" i="20"/>
  <c r="FG29" i="20"/>
  <c r="FF29" i="20"/>
  <c r="FE29" i="20"/>
  <c r="FD29" i="20"/>
  <c r="FC29" i="20"/>
  <c r="FB29" i="20"/>
  <c r="FA29" i="20"/>
  <c r="EZ29" i="20"/>
  <c r="EY29" i="20"/>
  <c r="EX29" i="20"/>
  <c r="EW29" i="20"/>
  <c r="EV29" i="20"/>
  <c r="EU29" i="20"/>
  <c r="ET29" i="20"/>
  <c r="ES29" i="20"/>
  <c r="ER29" i="20"/>
  <c r="EQ29" i="20"/>
  <c r="EP29" i="20"/>
  <c r="EO29" i="20"/>
  <c r="EN29" i="20"/>
  <c r="EM29" i="20"/>
  <c r="EL29" i="20"/>
  <c r="EK29" i="20"/>
  <c r="EJ29" i="20"/>
  <c r="EI29" i="20"/>
  <c r="EH29" i="20"/>
  <c r="EG29" i="20"/>
  <c r="EF29" i="20"/>
  <c r="EE29" i="20"/>
  <c r="ED29" i="20"/>
  <c r="EC29" i="20"/>
  <c r="EB29" i="20"/>
  <c r="EA29" i="20"/>
  <c r="DZ29" i="20"/>
  <c r="DY29" i="20"/>
  <c r="DX29" i="20"/>
  <c r="DW29" i="20"/>
  <c r="DV29" i="20"/>
  <c r="DU29" i="20"/>
  <c r="DT29" i="20"/>
  <c r="DS29" i="20"/>
  <c r="DR29" i="20"/>
  <c r="DQ29" i="20"/>
  <c r="O29" i="20"/>
  <c r="PF28" i="20"/>
  <c r="PE28" i="20"/>
  <c r="PD28" i="20"/>
  <c r="PC28" i="20"/>
  <c r="PB28" i="20"/>
  <c r="PA28" i="20"/>
  <c r="OZ28" i="20"/>
  <c r="OY28" i="20"/>
  <c r="OX28" i="20"/>
  <c r="OW28" i="20"/>
  <c r="OV28" i="20"/>
  <c r="OU28" i="20"/>
  <c r="OT28" i="20"/>
  <c r="OS28" i="20"/>
  <c r="OR28" i="20"/>
  <c r="OQ28" i="20"/>
  <c r="OP28" i="20"/>
  <c r="OO28" i="20"/>
  <c r="ON28" i="20"/>
  <c r="OM28" i="20"/>
  <c r="OL28" i="20"/>
  <c r="OK28" i="20"/>
  <c r="OJ28" i="20"/>
  <c r="OI28" i="20"/>
  <c r="OH28" i="20"/>
  <c r="OG28" i="20"/>
  <c r="OF28" i="20"/>
  <c r="OE28" i="20"/>
  <c r="OD28" i="20"/>
  <c r="OC28" i="20"/>
  <c r="OB28" i="20"/>
  <c r="OA28" i="20"/>
  <c r="NZ28" i="20"/>
  <c r="NY28" i="20"/>
  <c r="NX28" i="20"/>
  <c r="NW28" i="20"/>
  <c r="NV28" i="20"/>
  <c r="NU28" i="20"/>
  <c r="NT28" i="20"/>
  <c r="NS28" i="20"/>
  <c r="NR28" i="20"/>
  <c r="NQ28" i="20"/>
  <c r="NP28" i="20"/>
  <c r="NO28" i="20"/>
  <c r="NN28" i="20"/>
  <c r="NM28" i="20"/>
  <c r="NL28" i="20"/>
  <c r="NK28" i="20"/>
  <c r="NJ28" i="20"/>
  <c r="NI28" i="20"/>
  <c r="NH28" i="20"/>
  <c r="NG28" i="20"/>
  <c r="NF28" i="20"/>
  <c r="NE28" i="20"/>
  <c r="ND28" i="20"/>
  <c r="NC28" i="20"/>
  <c r="NB28" i="20"/>
  <c r="NA28" i="20"/>
  <c r="MZ28" i="20"/>
  <c r="MY28" i="20"/>
  <c r="MX28" i="20"/>
  <c r="MW28" i="20"/>
  <c r="MV28" i="20"/>
  <c r="MU28" i="20"/>
  <c r="MT28" i="20"/>
  <c r="MS28" i="20"/>
  <c r="MR28" i="20"/>
  <c r="MQ28" i="20"/>
  <c r="MP28" i="20"/>
  <c r="MO28" i="20"/>
  <c r="MN28" i="20"/>
  <c r="MM28" i="20"/>
  <c r="ML28" i="20"/>
  <c r="MK28" i="20"/>
  <c r="MJ28" i="20"/>
  <c r="MI28" i="20"/>
  <c r="MH28" i="20"/>
  <c r="MG28" i="20"/>
  <c r="MF28" i="20"/>
  <c r="ME28" i="20"/>
  <c r="MD28" i="20"/>
  <c r="MC28" i="20"/>
  <c r="MB28" i="20"/>
  <c r="MA28" i="20"/>
  <c r="LZ28" i="20"/>
  <c r="LY28" i="20"/>
  <c r="LX28" i="20"/>
  <c r="LW28" i="20"/>
  <c r="LV28" i="20"/>
  <c r="LU28" i="20"/>
  <c r="LT28" i="20"/>
  <c r="LS28" i="20"/>
  <c r="LR28" i="20"/>
  <c r="LQ28" i="20"/>
  <c r="LP28" i="20"/>
  <c r="LO28" i="20"/>
  <c r="LN28" i="20"/>
  <c r="LM28" i="20"/>
  <c r="LL28" i="20"/>
  <c r="LK28" i="20"/>
  <c r="LJ28" i="20"/>
  <c r="LI28" i="20"/>
  <c r="LH28" i="20"/>
  <c r="LG28" i="20"/>
  <c r="LF28" i="20"/>
  <c r="LE28" i="20"/>
  <c r="LD28" i="20"/>
  <c r="LC28" i="20"/>
  <c r="LB28" i="20"/>
  <c r="LA28" i="20"/>
  <c r="KZ28" i="20"/>
  <c r="KY28" i="20"/>
  <c r="KX28" i="20"/>
  <c r="KW28" i="20"/>
  <c r="KV28" i="20"/>
  <c r="KU28" i="20"/>
  <c r="KT28" i="20"/>
  <c r="KS28" i="20"/>
  <c r="KR28" i="20"/>
  <c r="KQ28" i="20"/>
  <c r="KP28" i="20"/>
  <c r="KO28" i="20"/>
  <c r="KN28" i="20"/>
  <c r="KM28" i="20"/>
  <c r="KL28" i="20"/>
  <c r="KK28" i="20"/>
  <c r="KJ28" i="20"/>
  <c r="KI28" i="20"/>
  <c r="KH28" i="20"/>
  <c r="KG28" i="20"/>
  <c r="KF28" i="20"/>
  <c r="KE28" i="20"/>
  <c r="KD28" i="20"/>
  <c r="KC28" i="20"/>
  <c r="KB28" i="20"/>
  <c r="KA28" i="20"/>
  <c r="JZ28" i="20"/>
  <c r="JY28" i="20"/>
  <c r="JX28" i="20"/>
  <c r="JW28" i="20"/>
  <c r="JV28" i="20"/>
  <c r="JU28" i="20"/>
  <c r="JT28" i="20"/>
  <c r="JS28" i="20"/>
  <c r="JR28" i="20"/>
  <c r="JQ28" i="20"/>
  <c r="JP28" i="20"/>
  <c r="JO28" i="20"/>
  <c r="JN28" i="20"/>
  <c r="JM28" i="20"/>
  <c r="JL28" i="20"/>
  <c r="JK28" i="20"/>
  <c r="JJ28" i="20"/>
  <c r="JI28" i="20"/>
  <c r="JH28" i="20"/>
  <c r="JG28" i="20"/>
  <c r="JF28" i="20"/>
  <c r="JE28" i="20"/>
  <c r="JD28" i="20"/>
  <c r="JC28" i="20"/>
  <c r="JB28" i="20"/>
  <c r="JA28" i="20"/>
  <c r="IZ28" i="20"/>
  <c r="IY28" i="20"/>
  <c r="IX28" i="20"/>
  <c r="IW28" i="20"/>
  <c r="IV28" i="20"/>
  <c r="IU28" i="20"/>
  <c r="IT28" i="20"/>
  <c r="IS28" i="20"/>
  <c r="IR28" i="20"/>
  <c r="IQ28" i="20"/>
  <c r="IP28" i="20"/>
  <c r="IO28" i="20"/>
  <c r="IN28" i="20"/>
  <c r="IM28" i="20"/>
  <c r="IL28" i="20"/>
  <c r="IK28" i="20"/>
  <c r="IJ28" i="20"/>
  <c r="II28" i="20"/>
  <c r="IH28" i="20"/>
  <c r="IG28" i="20"/>
  <c r="IF28" i="20"/>
  <c r="IE28" i="20"/>
  <c r="ID28" i="20"/>
  <c r="IC28" i="20"/>
  <c r="IB28" i="20"/>
  <c r="IA28" i="20"/>
  <c r="HZ28" i="20"/>
  <c r="HY28" i="20"/>
  <c r="HX28" i="20"/>
  <c r="HW28" i="20"/>
  <c r="HV28" i="20"/>
  <c r="HU28" i="20"/>
  <c r="HT28" i="20"/>
  <c r="HS28" i="20"/>
  <c r="HR28" i="20"/>
  <c r="HQ28" i="20"/>
  <c r="HP28" i="20"/>
  <c r="HO28" i="20"/>
  <c r="HN28" i="20"/>
  <c r="HM28" i="20"/>
  <c r="HL28" i="20"/>
  <c r="HK28" i="20"/>
  <c r="HJ28" i="20"/>
  <c r="HI28" i="20"/>
  <c r="HH28" i="20"/>
  <c r="HG28" i="20"/>
  <c r="HF28" i="20"/>
  <c r="HE28" i="20"/>
  <c r="HD28" i="20"/>
  <c r="HC28" i="20"/>
  <c r="HB28" i="20"/>
  <c r="HA28" i="20"/>
  <c r="GZ28" i="20"/>
  <c r="GY28" i="20"/>
  <c r="GX28" i="20"/>
  <c r="GW28" i="20"/>
  <c r="GV28" i="20"/>
  <c r="GU28" i="20"/>
  <c r="GT28" i="20"/>
  <c r="GS28" i="20"/>
  <c r="GR28" i="20"/>
  <c r="GQ28" i="20"/>
  <c r="GP28" i="20"/>
  <c r="GO28" i="20"/>
  <c r="GN28" i="20"/>
  <c r="GM28" i="20"/>
  <c r="GL28" i="20"/>
  <c r="GK28" i="20"/>
  <c r="GJ28" i="20"/>
  <c r="GI28" i="20"/>
  <c r="GH28" i="20"/>
  <c r="GG28" i="20"/>
  <c r="GF28" i="20"/>
  <c r="GE28" i="20"/>
  <c r="GD28" i="20"/>
  <c r="GC28" i="20"/>
  <c r="GB28" i="20"/>
  <c r="GA28" i="20"/>
  <c r="FZ28" i="20"/>
  <c r="FY28" i="20"/>
  <c r="FX28" i="20"/>
  <c r="FW28" i="20"/>
  <c r="FV28" i="20"/>
  <c r="FU28" i="20"/>
  <c r="FT28" i="20"/>
  <c r="FS28" i="20"/>
  <c r="FR28" i="20"/>
  <c r="FQ28" i="20"/>
  <c r="FP28" i="20"/>
  <c r="FO28" i="20"/>
  <c r="FN28" i="20"/>
  <c r="FM28" i="20"/>
  <c r="FL28" i="20"/>
  <c r="FK28" i="20"/>
  <c r="FJ28" i="20"/>
  <c r="FI28" i="20"/>
  <c r="FH28" i="20"/>
  <c r="FG28" i="20"/>
  <c r="FF28" i="20"/>
  <c r="FE28" i="20"/>
  <c r="FD28" i="20"/>
  <c r="FC28" i="20"/>
  <c r="FB28" i="20"/>
  <c r="FA28" i="20"/>
  <c r="EZ28" i="20"/>
  <c r="EY28" i="20"/>
  <c r="EX28" i="20"/>
  <c r="EW28" i="20"/>
  <c r="EV28" i="20"/>
  <c r="EU28" i="20"/>
  <c r="ET28" i="20"/>
  <c r="ES28" i="20"/>
  <c r="ER28" i="20"/>
  <c r="EQ28" i="20"/>
  <c r="EP28" i="20"/>
  <c r="EO28" i="20"/>
  <c r="EN28" i="20"/>
  <c r="EM28" i="20"/>
  <c r="EL28" i="20"/>
  <c r="EK28" i="20"/>
  <c r="EJ28" i="20"/>
  <c r="EI28" i="20"/>
  <c r="EH28" i="20"/>
  <c r="EG28" i="20"/>
  <c r="EF28" i="20"/>
  <c r="EE28" i="20"/>
  <c r="ED28" i="20"/>
  <c r="EC28" i="20"/>
  <c r="EB28" i="20"/>
  <c r="EA28" i="20"/>
  <c r="DZ28" i="20"/>
  <c r="DY28" i="20"/>
  <c r="DX28" i="20"/>
  <c r="DW28" i="20"/>
  <c r="DV28" i="20"/>
  <c r="DU28" i="20"/>
  <c r="DT28" i="20"/>
  <c r="DS28" i="20"/>
  <c r="DR28" i="20"/>
  <c r="DQ28" i="20"/>
  <c r="O28" i="20"/>
  <c r="PF27" i="20"/>
  <c r="PE27" i="20"/>
  <c r="PD27" i="20"/>
  <c r="PC27" i="20"/>
  <c r="PB27" i="20"/>
  <c r="PA27" i="20"/>
  <c r="OZ27" i="20"/>
  <c r="OY27" i="20"/>
  <c r="OX27" i="20"/>
  <c r="OW27" i="20"/>
  <c r="OV27" i="20"/>
  <c r="OU27" i="20"/>
  <c r="OT27" i="20"/>
  <c r="OS27" i="20"/>
  <c r="OR27" i="20"/>
  <c r="OQ27" i="20"/>
  <c r="OP27" i="20"/>
  <c r="OO27" i="20"/>
  <c r="ON27" i="20"/>
  <c r="OM27" i="20"/>
  <c r="OL27" i="20"/>
  <c r="OK27" i="20"/>
  <c r="OJ27" i="20"/>
  <c r="OI27" i="20"/>
  <c r="OH27" i="20"/>
  <c r="OG27" i="20"/>
  <c r="OF27" i="20"/>
  <c r="OE27" i="20"/>
  <c r="OD27" i="20"/>
  <c r="OC27" i="20"/>
  <c r="OB27" i="20"/>
  <c r="OA27" i="20"/>
  <c r="NZ27" i="20"/>
  <c r="NY27" i="20"/>
  <c r="NX27" i="20"/>
  <c r="NW27" i="20"/>
  <c r="NV27" i="20"/>
  <c r="NU27" i="20"/>
  <c r="NT27" i="20"/>
  <c r="NS27" i="20"/>
  <c r="NR27" i="20"/>
  <c r="NQ27" i="20"/>
  <c r="NP27" i="20"/>
  <c r="NO27" i="20"/>
  <c r="NN27" i="20"/>
  <c r="NM27" i="20"/>
  <c r="NL27" i="20"/>
  <c r="NK27" i="20"/>
  <c r="NJ27" i="20"/>
  <c r="NI27" i="20"/>
  <c r="NH27" i="20"/>
  <c r="NG27" i="20"/>
  <c r="NF27" i="20"/>
  <c r="NE27" i="20"/>
  <c r="ND27" i="20"/>
  <c r="NC27" i="20"/>
  <c r="NB27" i="20"/>
  <c r="NA27" i="20"/>
  <c r="MZ27" i="20"/>
  <c r="MY27" i="20"/>
  <c r="MX27" i="20"/>
  <c r="MW27" i="20"/>
  <c r="MV27" i="20"/>
  <c r="MU27" i="20"/>
  <c r="MT27" i="20"/>
  <c r="MS27" i="20"/>
  <c r="MR27" i="20"/>
  <c r="MQ27" i="20"/>
  <c r="MP27" i="20"/>
  <c r="MO27" i="20"/>
  <c r="MN27" i="20"/>
  <c r="MM27" i="20"/>
  <c r="ML27" i="20"/>
  <c r="MK27" i="20"/>
  <c r="MJ27" i="20"/>
  <c r="MI27" i="20"/>
  <c r="MH27" i="20"/>
  <c r="MG27" i="20"/>
  <c r="MF27" i="20"/>
  <c r="ME27" i="20"/>
  <c r="MD27" i="20"/>
  <c r="MC27" i="20"/>
  <c r="MB27" i="20"/>
  <c r="MA27" i="20"/>
  <c r="LZ27" i="20"/>
  <c r="LY27" i="20"/>
  <c r="LX27" i="20"/>
  <c r="LW27" i="20"/>
  <c r="LV27" i="20"/>
  <c r="LU27" i="20"/>
  <c r="LT27" i="20"/>
  <c r="LS27" i="20"/>
  <c r="LR27" i="20"/>
  <c r="LQ27" i="20"/>
  <c r="LP27" i="20"/>
  <c r="LO27" i="20"/>
  <c r="LN27" i="20"/>
  <c r="LM27" i="20"/>
  <c r="LL27" i="20"/>
  <c r="LK27" i="20"/>
  <c r="LJ27" i="20"/>
  <c r="LI27" i="20"/>
  <c r="LH27" i="20"/>
  <c r="LG27" i="20"/>
  <c r="LF27" i="20"/>
  <c r="LE27" i="20"/>
  <c r="LD27" i="20"/>
  <c r="LC27" i="20"/>
  <c r="LB27" i="20"/>
  <c r="LA27" i="20"/>
  <c r="KZ27" i="20"/>
  <c r="KY27" i="20"/>
  <c r="KX27" i="20"/>
  <c r="KW27" i="20"/>
  <c r="KV27" i="20"/>
  <c r="KU27" i="20"/>
  <c r="KT27" i="20"/>
  <c r="KS27" i="20"/>
  <c r="KR27" i="20"/>
  <c r="KQ27" i="20"/>
  <c r="KP27" i="20"/>
  <c r="KO27" i="20"/>
  <c r="KN27" i="20"/>
  <c r="KM27" i="20"/>
  <c r="KL27" i="20"/>
  <c r="KK27" i="20"/>
  <c r="KJ27" i="20"/>
  <c r="KI27" i="20"/>
  <c r="KH27" i="20"/>
  <c r="KG27" i="20"/>
  <c r="KF27" i="20"/>
  <c r="KE27" i="20"/>
  <c r="KD27" i="20"/>
  <c r="KC27" i="20"/>
  <c r="KB27" i="20"/>
  <c r="KA27" i="20"/>
  <c r="JZ27" i="20"/>
  <c r="JY27" i="20"/>
  <c r="JX27" i="20"/>
  <c r="JW27" i="20"/>
  <c r="JV27" i="20"/>
  <c r="JU27" i="20"/>
  <c r="JT27" i="20"/>
  <c r="JS27" i="20"/>
  <c r="JR27" i="20"/>
  <c r="JQ27" i="20"/>
  <c r="JP27" i="20"/>
  <c r="JO27" i="20"/>
  <c r="JN27" i="20"/>
  <c r="JM27" i="20"/>
  <c r="JL27" i="20"/>
  <c r="JK27" i="20"/>
  <c r="JJ27" i="20"/>
  <c r="JI27" i="20"/>
  <c r="JH27" i="20"/>
  <c r="JG27" i="20"/>
  <c r="JF27" i="20"/>
  <c r="JE27" i="20"/>
  <c r="JD27" i="20"/>
  <c r="JC27" i="20"/>
  <c r="JB27" i="20"/>
  <c r="JA27" i="20"/>
  <c r="IZ27" i="20"/>
  <c r="IY27" i="20"/>
  <c r="IX27" i="20"/>
  <c r="IW27" i="20"/>
  <c r="IV27" i="20"/>
  <c r="IU27" i="20"/>
  <c r="IT27" i="20"/>
  <c r="IS27" i="20"/>
  <c r="IR27" i="20"/>
  <c r="IQ27" i="20"/>
  <c r="IP27" i="20"/>
  <c r="IO27" i="20"/>
  <c r="IN27" i="20"/>
  <c r="IM27" i="20"/>
  <c r="IL27" i="20"/>
  <c r="IK27" i="20"/>
  <c r="IJ27" i="20"/>
  <c r="II27" i="20"/>
  <c r="IH27" i="20"/>
  <c r="IG27" i="20"/>
  <c r="IF27" i="20"/>
  <c r="IE27" i="20"/>
  <c r="ID27" i="20"/>
  <c r="IC27" i="20"/>
  <c r="IB27" i="20"/>
  <c r="IA27" i="20"/>
  <c r="HZ27" i="20"/>
  <c r="HY27" i="20"/>
  <c r="HX27" i="20"/>
  <c r="HW27" i="20"/>
  <c r="HV27" i="20"/>
  <c r="HU27" i="20"/>
  <c r="HT27" i="20"/>
  <c r="HS27" i="20"/>
  <c r="HR27" i="20"/>
  <c r="HQ27" i="20"/>
  <c r="HP27" i="20"/>
  <c r="HO27" i="20"/>
  <c r="HN27" i="20"/>
  <c r="HM27" i="20"/>
  <c r="HL27" i="20"/>
  <c r="HK27" i="20"/>
  <c r="HJ27" i="20"/>
  <c r="HI27" i="20"/>
  <c r="HH27" i="20"/>
  <c r="HG27" i="20"/>
  <c r="HF27" i="20"/>
  <c r="HE27" i="20"/>
  <c r="HD27" i="20"/>
  <c r="HC27" i="20"/>
  <c r="HB27" i="20"/>
  <c r="HA27" i="20"/>
  <c r="GZ27" i="20"/>
  <c r="GY27" i="20"/>
  <c r="GX27" i="20"/>
  <c r="GW27" i="20"/>
  <c r="GV27" i="20"/>
  <c r="GU27" i="20"/>
  <c r="GT27" i="20"/>
  <c r="GS27" i="20"/>
  <c r="GR27" i="20"/>
  <c r="GQ27" i="20"/>
  <c r="GP27" i="20"/>
  <c r="GO27" i="20"/>
  <c r="GN27" i="20"/>
  <c r="GM27" i="20"/>
  <c r="GL27" i="20"/>
  <c r="GK27" i="20"/>
  <c r="GJ27" i="20"/>
  <c r="GI27" i="20"/>
  <c r="GH27" i="20"/>
  <c r="GG27" i="20"/>
  <c r="GF27" i="20"/>
  <c r="GE27" i="20"/>
  <c r="GD27" i="20"/>
  <c r="GC27" i="20"/>
  <c r="GB27" i="20"/>
  <c r="GA27" i="20"/>
  <c r="FZ27" i="20"/>
  <c r="FY27" i="20"/>
  <c r="FX27" i="20"/>
  <c r="FW27" i="20"/>
  <c r="FV27" i="20"/>
  <c r="FU27" i="20"/>
  <c r="FT27" i="20"/>
  <c r="FS27" i="20"/>
  <c r="FR27" i="20"/>
  <c r="FQ27" i="20"/>
  <c r="FP27" i="20"/>
  <c r="FO27" i="20"/>
  <c r="FN27" i="20"/>
  <c r="FM27" i="20"/>
  <c r="FL27" i="20"/>
  <c r="FK27" i="20"/>
  <c r="FJ27" i="20"/>
  <c r="FI27" i="20"/>
  <c r="FH27" i="20"/>
  <c r="FG27" i="20"/>
  <c r="FF27" i="20"/>
  <c r="FE27" i="20"/>
  <c r="FD27" i="20"/>
  <c r="FC27" i="20"/>
  <c r="FB27" i="20"/>
  <c r="FA27" i="20"/>
  <c r="EZ27" i="20"/>
  <c r="EY27" i="20"/>
  <c r="EX27" i="20"/>
  <c r="EW27" i="20"/>
  <c r="EV27" i="20"/>
  <c r="EU27" i="20"/>
  <c r="ET27" i="20"/>
  <c r="ES27" i="20"/>
  <c r="ER27" i="20"/>
  <c r="EQ27" i="20"/>
  <c r="EP27" i="20"/>
  <c r="EO27" i="20"/>
  <c r="EN27" i="20"/>
  <c r="EM27" i="20"/>
  <c r="EL27" i="20"/>
  <c r="EK27" i="20"/>
  <c r="EJ27" i="20"/>
  <c r="EI27" i="20"/>
  <c r="EH27" i="20"/>
  <c r="EG27" i="20"/>
  <c r="EF27" i="20"/>
  <c r="EE27" i="20"/>
  <c r="ED27" i="20"/>
  <c r="EC27" i="20"/>
  <c r="EB27" i="20"/>
  <c r="EA27" i="20"/>
  <c r="DZ27" i="20"/>
  <c r="DY27" i="20"/>
  <c r="DX27" i="20"/>
  <c r="DW27" i="20"/>
  <c r="DV27" i="20"/>
  <c r="DU27" i="20"/>
  <c r="DT27" i="20"/>
  <c r="DS27" i="20"/>
  <c r="DR27" i="20"/>
  <c r="DQ27" i="20"/>
  <c r="O27" i="20"/>
  <c r="PF26" i="20"/>
  <c r="PE26" i="20"/>
  <c r="PD26" i="20"/>
  <c r="PC26" i="20"/>
  <c r="PB26" i="20"/>
  <c r="PA26" i="20"/>
  <c r="OZ26" i="20"/>
  <c r="OY26" i="20"/>
  <c r="OX26" i="20"/>
  <c r="OW26" i="20"/>
  <c r="OV26" i="20"/>
  <c r="OU26" i="20"/>
  <c r="OT26" i="20"/>
  <c r="OS26" i="20"/>
  <c r="OR26" i="20"/>
  <c r="OQ26" i="20"/>
  <c r="OP26" i="20"/>
  <c r="OO26" i="20"/>
  <c r="ON26" i="20"/>
  <c r="OM26" i="20"/>
  <c r="OL26" i="20"/>
  <c r="OK26" i="20"/>
  <c r="OJ26" i="20"/>
  <c r="OI26" i="20"/>
  <c r="OH26" i="20"/>
  <c r="OG26" i="20"/>
  <c r="OF26" i="20"/>
  <c r="OE26" i="20"/>
  <c r="OD26" i="20"/>
  <c r="OC26" i="20"/>
  <c r="OB26" i="20"/>
  <c r="OA26" i="20"/>
  <c r="NZ26" i="20"/>
  <c r="NY26" i="20"/>
  <c r="NX26" i="20"/>
  <c r="NW26" i="20"/>
  <c r="NV26" i="20"/>
  <c r="NU26" i="20"/>
  <c r="NT26" i="20"/>
  <c r="NS26" i="20"/>
  <c r="NR26" i="20"/>
  <c r="NQ26" i="20"/>
  <c r="NP26" i="20"/>
  <c r="NO26" i="20"/>
  <c r="NN26" i="20"/>
  <c r="NM26" i="20"/>
  <c r="NL26" i="20"/>
  <c r="NK26" i="20"/>
  <c r="NJ26" i="20"/>
  <c r="NI26" i="20"/>
  <c r="NH26" i="20"/>
  <c r="NG26" i="20"/>
  <c r="NF26" i="20"/>
  <c r="NE26" i="20"/>
  <c r="ND26" i="20"/>
  <c r="NC26" i="20"/>
  <c r="NB26" i="20"/>
  <c r="NA26" i="20"/>
  <c r="MZ26" i="20"/>
  <c r="MY26" i="20"/>
  <c r="MX26" i="20"/>
  <c r="MW26" i="20"/>
  <c r="MV26" i="20"/>
  <c r="MU26" i="20"/>
  <c r="MT26" i="20"/>
  <c r="MS26" i="20"/>
  <c r="MR26" i="20"/>
  <c r="MQ26" i="20"/>
  <c r="MP26" i="20"/>
  <c r="MO26" i="20"/>
  <c r="MN26" i="20"/>
  <c r="MM26" i="20"/>
  <c r="ML26" i="20"/>
  <c r="MK26" i="20"/>
  <c r="MJ26" i="20"/>
  <c r="MI26" i="20"/>
  <c r="MH26" i="20"/>
  <c r="MG26" i="20"/>
  <c r="MF26" i="20"/>
  <c r="ME26" i="20"/>
  <c r="MD26" i="20"/>
  <c r="MC26" i="20"/>
  <c r="MB26" i="20"/>
  <c r="MA26" i="20"/>
  <c r="LZ26" i="20"/>
  <c r="LY26" i="20"/>
  <c r="LX26" i="20"/>
  <c r="LW26" i="20"/>
  <c r="LV26" i="20"/>
  <c r="LU26" i="20"/>
  <c r="LT26" i="20"/>
  <c r="LS26" i="20"/>
  <c r="LR26" i="20"/>
  <c r="LQ26" i="20"/>
  <c r="LP26" i="20"/>
  <c r="LO26" i="20"/>
  <c r="LN26" i="20"/>
  <c r="LM26" i="20"/>
  <c r="LL26" i="20"/>
  <c r="LK26" i="20"/>
  <c r="LJ26" i="20"/>
  <c r="LI26" i="20"/>
  <c r="LH26" i="20"/>
  <c r="LG26" i="20"/>
  <c r="LF26" i="20"/>
  <c r="LE26" i="20"/>
  <c r="LD26" i="20"/>
  <c r="LC26" i="20"/>
  <c r="LB26" i="20"/>
  <c r="LA26" i="20"/>
  <c r="KZ26" i="20"/>
  <c r="KY26" i="20"/>
  <c r="KX26" i="20"/>
  <c r="KW26" i="20"/>
  <c r="KV26" i="20"/>
  <c r="KU26" i="20"/>
  <c r="KT26" i="20"/>
  <c r="KS26" i="20"/>
  <c r="KR26" i="20"/>
  <c r="KQ26" i="20"/>
  <c r="KP26" i="20"/>
  <c r="KO26" i="20"/>
  <c r="KN26" i="20"/>
  <c r="KM26" i="20"/>
  <c r="KL26" i="20"/>
  <c r="KK26" i="20"/>
  <c r="KJ26" i="20"/>
  <c r="KI26" i="20"/>
  <c r="KH26" i="20"/>
  <c r="KG26" i="20"/>
  <c r="KF26" i="20"/>
  <c r="KE26" i="20"/>
  <c r="KD26" i="20"/>
  <c r="KC26" i="20"/>
  <c r="KB26" i="20"/>
  <c r="KA26" i="20"/>
  <c r="JZ26" i="20"/>
  <c r="JY26" i="20"/>
  <c r="JX26" i="20"/>
  <c r="JW26" i="20"/>
  <c r="JV26" i="20"/>
  <c r="JU26" i="20"/>
  <c r="JT26" i="20"/>
  <c r="JS26" i="20"/>
  <c r="JR26" i="20"/>
  <c r="JQ26" i="20"/>
  <c r="JP26" i="20"/>
  <c r="JO26" i="20"/>
  <c r="JN26" i="20"/>
  <c r="JM26" i="20"/>
  <c r="JL26" i="20"/>
  <c r="JK26" i="20"/>
  <c r="JJ26" i="20"/>
  <c r="JI26" i="20"/>
  <c r="JH26" i="20"/>
  <c r="JG26" i="20"/>
  <c r="JF26" i="20"/>
  <c r="JE26" i="20"/>
  <c r="JD26" i="20"/>
  <c r="JC26" i="20"/>
  <c r="JB26" i="20"/>
  <c r="JA26" i="20"/>
  <c r="IZ26" i="20"/>
  <c r="IY26" i="20"/>
  <c r="IX26" i="20"/>
  <c r="IW26" i="20"/>
  <c r="IV26" i="20"/>
  <c r="IU26" i="20"/>
  <c r="IT26" i="20"/>
  <c r="IS26" i="20"/>
  <c r="IR26" i="20"/>
  <c r="IQ26" i="20"/>
  <c r="IP26" i="20"/>
  <c r="IO26" i="20"/>
  <c r="IN26" i="20"/>
  <c r="IM26" i="20"/>
  <c r="IL26" i="20"/>
  <c r="IK26" i="20"/>
  <c r="IJ26" i="20"/>
  <c r="II26" i="20"/>
  <c r="IH26" i="20"/>
  <c r="IG26" i="20"/>
  <c r="IF26" i="20"/>
  <c r="IE26" i="20"/>
  <c r="ID26" i="20"/>
  <c r="IC26" i="20"/>
  <c r="IB26" i="20"/>
  <c r="IA26" i="20"/>
  <c r="HZ26" i="20"/>
  <c r="HY26" i="20"/>
  <c r="HX26" i="20"/>
  <c r="HW26" i="20"/>
  <c r="HV26" i="20"/>
  <c r="HU26" i="20"/>
  <c r="HT26" i="20"/>
  <c r="HS26" i="20"/>
  <c r="HR26" i="20"/>
  <c r="HQ26" i="20"/>
  <c r="HP26" i="20"/>
  <c r="HO26" i="20"/>
  <c r="HN26" i="20"/>
  <c r="HM26" i="20"/>
  <c r="HL26" i="20"/>
  <c r="HK26" i="20"/>
  <c r="HJ26" i="20"/>
  <c r="HI26" i="20"/>
  <c r="HH26" i="20"/>
  <c r="HG26" i="20"/>
  <c r="HF26" i="20"/>
  <c r="HE26" i="20"/>
  <c r="HD26" i="20"/>
  <c r="HC26" i="20"/>
  <c r="HB26" i="20"/>
  <c r="HA26" i="20"/>
  <c r="GZ26" i="20"/>
  <c r="GY26" i="20"/>
  <c r="GX26" i="20"/>
  <c r="GW26" i="20"/>
  <c r="GV26" i="20"/>
  <c r="GU26" i="20"/>
  <c r="GT26" i="20"/>
  <c r="GS26" i="20"/>
  <c r="GR26" i="20"/>
  <c r="GQ26" i="20"/>
  <c r="GP26" i="20"/>
  <c r="GO26" i="20"/>
  <c r="GN26" i="20"/>
  <c r="GM26" i="20"/>
  <c r="GL26" i="20"/>
  <c r="GK26" i="20"/>
  <c r="GJ26" i="20"/>
  <c r="GI26" i="20"/>
  <c r="GH26" i="20"/>
  <c r="GG26" i="20"/>
  <c r="GF26" i="20"/>
  <c r="GE26" i="20"/>
  <c r="GD26" i="20"/>
  <c r="GC26" i="20"/>
  <c r="GB26" i="20"/>
  <c r="GA26" i="20"/>
  <c r="FZ26" i="20"/>
  <c r="FY26" i="20"/>
  <c r="FX26" i="20"/>
  <c r="FW26" i="20"/>
  <c r="FV26" i="20"/>
  <c r="FU26" i="20"/>
  <c r="FT26" i="20"/>
  <c r="FS26" i="20"/>
  <c r="FR26" i="20"/>
  <c r="FQ26" i="20"/>
  <c r="FP26" i="20"/>
  <c r="FO26" i="20"/>
  <c r="FN26" i="20"/>
  <c r="FM26" i="20"/>
  <c r="FL26" i="20"/>
  <c r="FK26" i="20"/>
  <c r="FJ26" i="20"/>
  <c r="FI26" i="20"/>
  <c r="FH26" i="20"/>
  <c r="FG26" i="20"/>
  <c r="FF26" i="20"/>
  <c r="FE26" i="20"/>
  <c r="FD26" i="20"/>
  <c r="FC26" i="20"/>
  <c r="FB26" i="20"/>
  <c r="FA26" i="20"/>
  <c r="EZ26" i="20"/>
  <c r="EY26" i="20"/>
  <c r="EX26" i="20"/>
  <c r="EW26" i="20"/>
  <c r="EV26" i="20"/>
  <c r="EU26" i="20"/>
  <c r="ET26" i="20"/>
  <c r="ES26" i="20"/>
  <c r="ER26" i="20"/>
  <c r="EQ26" i="20"/>
  <c r="EP26" i="20"/>
  <c r="EO26" i="20"/>
  <c r="EN26" i="20"/>
  <c r="EM26" i="20"/>
  <c r="EL26" i="20"/>
  <c r="EK26" i="20"/>
  <c r="EJ26" i="20"/>
  <c r="EI26" i="20"/>
  <c r="EH26" i="20"/>
  <c r="EG26" i="20"/>
  <c r="EF26" i="20"/>
  <c r="EE26" i="20"/>
  <c r="ED26" i="20"/>
  <c r="EC26" i="20"/>
  <c r="EB26" i="20"/>
  <c r="EA26" i="20"/>
  <c r="DZ26" i="20"/>
  <c r="DY26" i="20"/>
  <c r="DX26" i="20"/>
  <c r="DW26" i="20"/>
  <c r="DV26" i="20"/>
  <c r="DU26" i="20"/>
  <c r="DT26" i="20"/>
  <c r="DS26" i="20"/>
  <c r="DR26" i="20"/>
  <c r="DQ26" i="20"/>
  <c r="O26" i="20"/>
  <c r="PF25" i="20"/>
  <c r="PE25" i="20"/>
  <c r="PD25" i="20"/>
  <c r="PC25" i="20"/>
  <c r="PB25" i="20"/>
  <c r="PA25" i="20"/>
  <c r="OZ25" i="20"/>
  <c r="OY25" i="20"/>
  <c r="OX25" i="20"/>
  <c r="OW25" i="20"/>
  <c r="OV25" i="20"/>
  <c r="OU25" i="20"/>
  <c r="OT25" i="20"/>
  <c r="OS25" i="20"/>
  <c r="OR25" i="20"/>
  <c r="OQ25" i="20"/>
  <c r="OP25" i="20"/>
  <c r="OO25" i="20"/>
  <c r="ON25" i="20"/>
  <c r="OM25" i="20"/>
  <c r="OL25" i="20"/>
  <c r="OK25" i="20"/>
  <c r="OJ25" i="20"/>
  <c r="OI25" i="20"/>
  <c r="OH25" i="20"/>
  <c r="OG25" i="20"/>
  <c r="OF25" i="20"/>
  <c r="OE25" i="20"/>
  <c r="OD25" i="20"/>
  <c r="OC25" i="20"/>
  <c r="OB25" i="20"/>
  <c r="OA25" i="20"/>
  <c r="NZ25" i="20"/>
  <c r="NY25" i="20"/>
  <c r="NX25" i="20"/>
  <c r="NW25" i="20"/>
  <c r="NV25" i="20"/>
  <c r="NU25" i="20"/>
  <c r="NT25" i="20"/>
  <c r="NS25" i="20"/>
  <c r="NR25" i="20"/>
  <c r="NQ25" i="20"/>
  <c r="NP25" i="20"/>
  <c r="NO25" i="20"/>
  <c r="NN25" i="20"/>
  <c r="NM25" i="20"/>
  <c r="NL25" i="20"/>
  <c r="NK25" i="20"/>
  <c r="NJ25" i="20"/>
  <c r="NI25" i="20"/>
  <c r="NH25" i="20"/>
  <c r="NG25" i="20"/>
  <c r="NF25" i="20"/>
  <c r="NE25" i="20"/>
  <c r="ND25" i="20"/>
  <c r="NC25" i="20"/>
  <c r="NB25" i="20"/>
  <c r="NA25" i="20"/>
  <c r="MZ25" i="20"/>
  <c r="MY25" i="20"/>
  <c r="MX25" i="20"/>
  <c r="MW25" i="20"/>
  <c r="MV25" i="20"/>
  <c r="MU25" i="20"/>
  <c r="MT25" i="20"/>
  <c r="MS25" i="20"/>
  <c r="MR25" i="20"/>
  <c r="MQ25" i="20"/>
  <c r="MP25" i="20"/>
  <c r="MO25" i="20"/>
  <c r="MN25" i="20"/>
  <c r="MM25" i="20"/>
  <c r="ML25" i="20"/>
  <c r="MK25" i="20"/>
  <c r="MJ25" i="20"/>
  <c r="MI25" i="20"/>
  <c r="MH25" i="20"/>
  <c r="MG25" i="20"/>
  <c r="MF25" i="20"/>
  <c r="ME25" i="20"/>
  <c r="MD25" i="20"/>
  <c r="MC25" i="20"/>
  <c r="MB25" i="20"/>
  <c r="MA25" i="20"/>
  <c r="LZ25" i="20"/>
  <c r="LY25" i="20"/>
  <c r="LX25" i="20"/>
  <c r="LW25" i="20"/>
  <c r="LV25" i="20"/>
  <c r="LU25" i="20"/>
  <c r="LT25" i="20"/>
  <c r="LS25" i="20"/>
  <c r="LR25" i="20"/>
  <c r="LQ25" i="20"/>
  <c r="LP25" i="20"/>
  <c r="LO25" i="20"/>
  <c r="LN25" i="20"/>
  <c r="LM25" i="20"/>
  <c r="LL25" i="20"/>
  <c r="LK25" i="20"/>
  <c r="LJ25" i="20"/>
  <c r="LI25" i="20"/>
  <c r="LH25" i="20"/>
  <c r="LG25" i="20"/>
  <c r="LF25" i="20"/>
  <c r="LE25" i="20"/>
  <c r="LD25" i="20"/>
  <c r="LC25" i="20"/>
  <c r="LB25" i="20"/>
  <c r="LA25" i="20"/>
  <c r="KZ25" i="20"/>
  <c r="KY25" i="20"/>
  <c r="KX25" i="20"/>
  <c r="KW25" i="20"/>
  <c r="KV25" i="20"/>
  <c r="KU25" i="20"/>
  <c r="KT25" i="20"/>
  <c r="KS25" i="20"/>
  <c r="KR25" i="20"/>
  <c r="KQ25" i="20"/>
  <c r="KP25" i="20"/>
  <c r="KO25" i="20"/>
  <c r="KN25" i="20"/>
  <c r="KM25" i="20"/>
  <c r="KL25" i="20"/>
  <c r="KK25" i="20"/>
  <c r="KJ25" i="20"/>
  <c r="KI25" i="20"/>
  <c r="KH25" i="20"/>
  <c r="KG25" i="20"/>
  <c r="KF25" i="20"/>
  <c r="KE25" i="20"/>
  <c r="KD25" i="20"/>
  <c r="KC25" i="20"/>
  <c r="KB25" i="20"/>
  <c r="KA25" i="20"/>
  <c r="JZ25" i="20"/>
  <c r="JY25" i="20"/>
  <c r="JX25" i="20"/>
  <c r="JW25" i="20"/>
  <c r="JV25" i="20"/>
  <c r="JU25" i="20"/>
  <c r="JT25" i="20"/>
  <c r="JS25" i="20"/>
  <c r="JR25" i="20"/>
  <c r="JQ25" i="20"/>
  <c r="JP25" i="20"/>
  <c r="JO25" i="20"/>
  <c r="JN25" i="20"/>
  <c r="JM25" i="20"/>
  <c r="JL25" i="20"/>
  <c r="JK25" i="20"/>
  <c r="JJ25" i="20"/>
  <c r="JI25" i="20"/>
  <c r="JH25" i="20"/>
  <c r="JG25" i="20"/>
  <c r="JF25" i="20"/>
  <c r="JE25" i="20"/>
  <c r="JD25" i="20"/>
  <c r="JC25" i="20"/>
  <c r="JB25" i="20"/>
  <c r="JA25" i="20"/>
  <c r="IZ25" i="20"/>
  <c r="IY25" i="20"/>
  <c r="IX25" i="20"/>
  <c r="IW25" i="20"/>
  <c r="IV25" i="20"/>
  <c r="IU25" i="20"/>
  <c r="IT25" i="20"/>
  <c r="IS25" i="20"/>
  <c r="IR25" i="20"/>
  <c r="IQ25" i="20"/>
  <c r="IP25" i="20"/>
  <c r="IO25" i="20"/>
  <c r="IN25" i="20"/>
  <c r="IM25" i="20"/>
  <c r="IL25" i="20"/>
  <c r="IK25" i="20"/>
  <c r="IJ25" i="20"/>
  <c r="II25" i="20"/>
  <c r="IH25" i="20"/>
  <c r="IG25" i="20"/>
  <c r="IF25" i="20"/>
  <c r="IE25" i="20"/>
  <c r="ID25" i="20"/>
  <c r="IC25" i="20"/>
  <c r="IB25" i="20"/>
  <c r="IA25" i="20"/>
  <c r="HZ25" i="20"/>
  <c r="HY25" i="20"/>
  <c r="HX25" i="20"/>
  <c r="HW25" i="20"/>
  <c r="HV25" i="20"/>
  <c r="HU25" i="20"/>
  <c r="HT25" i="20"/>
  <c r="HS25" i="20"/>
  <c r="HR25" i="20"/>
  <c r="HQ25" i="20"/>
  <c r="HP25" i="20"/>
  <c r="HO25" i="20"/>
  <c r="HN25" i="20"/>
  <c r="HM25" i="20"/>
  <c r="HL25" i="20"/>
  <c r="HK25" i="20"/>
  <c r="HJ25" i="20"/>
  <c r="HI25" i="20"/>
  <c r="HH25" i="20"/>
  <c r="HG25" i="20"/>
  <c r="HF25" i="20"/>
  <c r="HE25" i="20"/>
  <c r="HD25" i="20"/>
  <c r="HC25" i="20"/>
  <c r="HB25" i="20"/>
  <c r="HA25" i="20"/>
  <c r="GZ25" i="20"/>
  <c r="GY25" i="20"/>
  <c r="GX25" i="20"/>
  <c r="GW25" i="20"/>
  <c r="GV25" i="20"/>
  <c r="GU25" i="20"/>
  <c r="GT25" i="20"/>
  <c r="GS25" i="20"/>
  <c r="GR25" i="20"/>
  <c r="GQ25" i="20"/>
  <c r="GP25" i="20"/>
  <c r="GO25" i="20"/>
  <c r="GN25" i="20"/>
  <c r="GM25" i="20"/>
  <c r="GL25" i="20"/>
  <c r="GK25" i="20"/>
  <c r="GJ25" i="20"/>
  <c r="GI25" i="20"/>
  <c r="GH25" i="20"/>
  <c r="GG25" i="20"/>
  <c r="GF25" i="20"/>
  <c r="GE25" i="20"/>
  <c r="GD25" i="20"/>
  <c r="GC25" i="20"/>
  <c r="GB25" i="20"/>
  <c r="GA25" i="20"/>
  <c r="FZ25" i="20"/>
  <c r="FY25" i="20"/>
  <c r="FX25" i="20"/>
  <c r="FW25" i="20"/>
  <c r="FV25" i="20"/>
  <c r="FU25" i="20"/>
  <c r="FT25" i="20"/>
  <c r="FS25" i="20"/>
  <c r="FR25" i="20"/>
  <c r="FQ25" i="20"/>
  <c r="FP25" i="20"/>
  <c r="FO25" i="20"/>
  <c r="FN25" i="20"/>
  <c r="FM25" i="20"/>
  <c r="FL25" i="20"/>
  <c r="FK25" i="20"/>
  <c r="FJ25" i="20"/>
  <c r="FI25" i="20"/>
  <c r="FH25" i="20"/>
  <c r="FG25" i="20"/>
  <c r="FF25" i="20"/>
  <c r="FE25" i="20"/>
  <c r="FD25" i="20"/>
  <c r="FC25" i="20"/>
  <c r="FB25" i="20"/>
  <c r="FA25" i="20"/>
  <c r="EZ25" i="20"/>
  <c r="EY25" i="20"/>
  <c r="EX25" i="20"/>
  <c r="EW25" i="20"/>
  <c r="EV25" i="20"/>
  <c r="EU25" i="20"/>
  <c r="ET25" i="20"/>
  <c r="ES25" i="20"/>
  <c r="ER25" i="20"/>
  <c r="EQ25" i="20"/>
  <c r="EP25" i="20"/>
  <c r="EO25" i="20"/>
  <c r="EN25" i="20"/>
  <c r="EM25" i="20"/>
  <c r="EL25" i="20"/>
  <c r="EK25" i="20"/>
  <c r="EJ25" i="20"/>
  <c r="EI25" i="20"/>
  <c r="EH25" i="20"/>
  <c r="EG25" i="20"/>
  <c r="EF25" i="20"/>
  <c r="EE25" i="20"/>
  <c r="ED25" i="20"/>
  <c r="EC25" i="20"/>
  <c r="EB25" i="20"/>
  <c r="EA25" i="20"/>
  <c r="DZ25" i="20"/>
  <c r="DY25" i="20"/>
  <c r="DX25" i="20"/>
  <c r="DW25" i="20"/>
  <c r="DV25" i="20"/>
  <c r="DU25" i="20"/>
  <c r="DT25" i="20"/>
  <c r="DS25" i="20"/>
  <c r="DR25" i="20"/>
  <c r="DQ25" i="20"/>
  <c r="O25" i="20"/>
  <c r="PF24" i="20"/>
  <c r="PE24" i="20"/>
  <c r="PD24" i="20"/>
  <c r="PC24" i="20"/>
  <c r="PB24" i="20"/>
  <c r="PA24" i="20"/>
  <c r="OZ24" i="20"/>
  <c r="OY24" i="20"/>
  <c r="OX24" i="20"/>
  <c r="OW24" i="20"/>
  <c r="OV24" i="20"/>
  <c r="OU24" i="20"/>
  <c r="OT24" i="20"/>
  <c r="OS24" i="20"/>
  <c r="OR24" i="20"/>
  <c r="OQ24" i="20"/>
  <c r="OP24" i="20"/>
  <c r="OO24" i="20"/>
  <c r="ON24" i="20"/>
  <c r="OM24" i="20"/>
  <c r="OL24" i="20"/>
  <c r="OK24" i="20"/>
  <c r="OJ24" i="20"/>
  <c r="OI24" i="20"/>
  <c r="OH24" i="20"/>
  <c r="OG24" i="20"/>
  <c r="OF24" i="20"/>
  <c r="OE24" i="20"/>
  <c r="OD24" i="20"/>
  <c r="OC24" i="20"/>
  <c r="OB24" i="20"/>
  <c r="OA24" i="20"/>
  <c r="NZ24" i="20"/>
  <c r="NY24" i="20"/>
  <c r="NX24" i="20"/>
  <c r="NW24" i="20"/>
  <c r="NV24" i="20"/>
  <c r="NU24" i="20"/>
  <c r="NT24" i="20"/>
  <c r="NS24" i="20"/>
  <c r="NR24" i="20"/>
  <c r="NQ24" i="20"/>
  <c r="NP24" i="20"/>
  <c r="NO24" i="20"/>
  <c r="NN24" i="20"/>
  <c r="NM24" i="20"/>
  <c r="NL24" i="20"/>
  <c r="NK24" i="20"/>
  <c r="NJ24" i="20"/>
  <c r="NI24" i="20"/>
  <c r="NH24" i="20"/>
  <c r="NG24" i="20"/>
  <c r="NF24" i="20"/>
  <c r="NE24" i="20"/>
  <c r="ND24" i="20"/>
  <c r="NC24" i="20"/>
  <c r="NB24" i="20"/>
  <c r="NA24" i="20"/>
  <c r="MZ24" i="20"/>
  <c r="MY24" i="20"/>
  <c r="MX24" i="20"/>
  <c r="MW24" i="20"/>
  <c r="MV24" i="20"/>
  <c r="MU24" i="20"/>
  <c r="MT24" i="20"/>
  <c r="MS24" i="20"/>
  <c r="MR24" i="20"/>
  <c r="MQ24" i="20"/>
  <c r="MP24" i="20"/>
  <c r="MO24" i="20"/>
  <c r="MN24" i="20"/>
  <c r="MM24" i="20"/>
  <c r="ML24" i="20"/>
  <c r="MK24" i="20"/>
  <c r="MJ24" i="20"/>
  <c r="MI24" i="20"/>
  <c r="MH24" i="20"/>
  <c r="MG24" i="20"/>
  <c r="MF24" i="20"/>
  <c r="ME24" i="20"/>
  <c r="MD24" i="20"/>
  <c r="MC24" i="20"/>
  <c r="MB24" i="20"/>
  <c r="MA24" i="20"/>
  <c r="LZ24" i="20"/>
  <c r="LY24" i="20"/>
  <c r="LX24" i="20"/>
  <c r="LW24" i="20"/>
  <c r="LV24" i="20"/>
  <c r="LU24" i="20"/>
  <c r="LT24" i="20"/>
  <c r="LS24" i="20"/>
  <c r="LR24" i="20"/>
  <c r="LQ24" i="20"/>
  <c r="LP24" i="20"/>
  <c r="LO24" i="20"/>
  <c r="LN24" i="20"/>
  <c r="LM24" i="20"/>
  <c r="LL24" i="20"/>
  <c r="LK24" i="20"/>
  <c r="LJ24" i="20"/>
  <c r="LI24" i="20"/>
  <c r="LH24" i="20"/>
  <c r="LG24" i="20"/>
  <c r="LF24" i="20"/>
  <c r="LE24" i="20"/>
  <c r="LD24" i="20"/>
  <c r="LC24" i="20"/>
  <c r="LB24" i="20"/>
  <c r="LA24" i="20"/>
  <c r="KZ24" i="20"/>
  <c r="KY24" i="20"/>
  <c r="KX24" i="20"/>
  <c r="KW24" i="20"/>
  <c r="KV24" i="20"/>
  <c r="KU24" i="20"/>
  <c r="KT24" i="20"/>
  <c r="KS24" i="20"/>
  <c r="KR24" i="20"/>
  <c r="KQ24" i="20"/>
  <c r="KP24" i="20"/>
  <c r="KO24" i="20"/>
  <c r="KN24" i="20"/>
  <c r="KM24" i="20"/>
  <c r="KL24" i="20"/>
  <c r="KK24" i="20"/>
  <c r="KJ24" i="20"/>
  <c r="KI24" i="20"/>
  <c r="KH24" i="20"/>
  <c r="KG24" i="20"/>
  <c r="KF24" i="20"/>
  <c r="KE24" i="20"/>
  <c r="KD24" i="20"/>
  <c r="KC24" i="20"/>
  <c r="KB24" i="20"/>
  <c r="KA24" i="20"/>
  <c r="JZ24" i="20"/>
  <c r="JY24" i="20"/>
  <c r="JX24" i="20"/>
  <c r="JW24" i="20"/>
  <c r="JV24" i="20"/>
  <c r="JU24" i="20"/>
  <c r="JT24" i="20"/>
  <c r="JS24" i="20"/>
  <c r="JR24" i="20"/>
  <c r="JQ24" i="20"/>
  <c r="JP24" i="20"/>
  <c r="JO24" i="20"/>
  <c r="JN24" i="20"/>
  <c r="JM24" i="20"/>
  <c r="JL24" i="20"/>
  <c r="JK24" i="20"/>
  <c r="JJ24" i="20"/>
  <c r="JI24" i="20"/>
  <c r="JH24" i="20"/>
  <c r="JG24" i="20"/>
  <c r="JF24" i="20"/>
  <c r="JE24" i="20"/>
  <c r="JD24" i="20"/>
  <c r="JC24" i="20"/>
  <c r="JB24" i="20"/>
  <c r="JA24" i="20"/>
  <c r="IZ24" i="20"/>
  <c r="IY24" i="20"/>
  <c r="IX24" i="20"/>
  <c r="IW24" i="20"/>
  <c r="IV24" i="20"/>
  <c r="IU24" i="20"/>
  <c r="IT24" i="20"/>
  <c r="IS24" i="20"/>
  <c r="IR24" i="20"/>
  <c r="IQ24" i="20"/>
  <c r="IP24" i="20"/>
  <c r="IO24" i="20"/>
  <c r="IN24" i="20"/>
  <c r="IM24" i="20"/>
  <c r="IL24" i="20"/>
  <c r="IK24" i="20"/>
  <c r="IJ24" i="20"/>
  <c r="II24" i="20"/>
  <c r="IH24" i="20"/>
  <c r="IG24" i="20"/>
  <c r="IF24" i="20"/>
  <c r="IE24" i="20"/>
  <c r="ID24" i="20"/>
  <c r="IC24" i="20"/>
  <c r="IB24" i="20"/>
  <c r="IA24" i="20"/>
  <c r="HZ24" i="20"/>
  <c r="HY24" i="20"/>
  <c r="HX24" i="20"/>
  <c r="HW24" i="20"/>
  <c r="HV24" i="20"/>
  <c r="HU24" i="20"/>
  <c r="HT24" i="20"/>
  <c r="HS24" i="20"/>
  <c r="HR24" i="20"/>
  <c r="HQ24" i="20"/>
  <c r="HP24" i="20"/>
  <c r="HO24" i="20"/>
  <c r="HN24" i="20"/>
  <c r="HM24" i="20"/>
  <c r="HL24" i="20"/>
  <c r="HK24" i="20"/>
  <c r="HJ24" i="20"/>
  <c r="HI24" i="20"/>
  <c r="HH24" i="20"/>
  <c r="HG24" i="20"/>
  <c r="HF24" i="20"/>
  <c r="HE24" i="20"/>
  <c r="HD24" i="20"/>
  <c r="HC24" i="20"/>
  <c r="HB24" i="20"/>
  <c r="HA24" i="20"/>
  <c r="GZ24" i="20"/>
  <c r="GY24" i="20"/>
  <c r="GX24" i="20"/>
  <c r="GW24" i="20"/>
  <c r="GV24" i="20"/>
  <c r="GU24" i="20"/>
  <c r="GT24" i="20"/>
  <c r="GS24" i="20"/>
  <c r="GR24" i="20"/>
  <c r="GQ24" i="20"/>
  <c r="GP24" i="20"/>
  <c r="GO24" i="20"/>
  <c r="GN24" i="20"/>
  <c r="GM24" i="20"/>
  <c r="GL24" i="20"/>
  <c r="GK24" i="20"/>
  <c r="GJ24" i="20"/>
  <c r="GI24" i="20"/>
  <c r="GH24" i="20"/>
  <c r="GG24" i="20"/>
  <c r="GF24" i="20"/>
  <c r="GE24" i="20"/>
  <c r="GD24" i="20"/>
  <c r="GC24" i="20"/>
  <c r="GB24" i="20"/>
  <c r="GA24" i="20"/>
  <c r="FZ24" i="20"/>
  <c r="FY24" i="20"/>
  <c r="FX24" i="20"/>
  <c r="FW24" i="20"/>
  <c r="FV24" i="20"/>
  <c r="FU24" i="20"/>
  <c r="FT24" i="20"/>
  <c r="FS24" i="20"/>
  <c r="FR24" i="20"/>
  <c r="FQ24" i="20"/>
  <c r="FP24" i="20"/>
  <c r="FO24" i="20"/>
  <c r="FN24" i="20"/>
  <c r="FM24" i="20"/>
  <c r="FL24" i="20"/>
  <c r="FK24" i="20"/>
  <c r="FJ24" i="20"/>
  <c r="FI24" i="20"/>
  <c r="FH24" i="20"/>
  <c r="FG24" i="20"/>
  <c r="FF24" i="20"/>
  <c r="FE24" i="20"/>
  <c r="FD24" i="20"/>
  <c r="FC24" i="20"/>
  <c r="FB24" i="20"/>
  <c r="FA24" i="20"/>
  <c r="EZ24" i="20"/>
  <c r="EY24" i="20"/>
  <c r="EX24" i="20"/>
  <c r="EW24" i="20"/>
  <c r="EV24" i="20"/>
  <c r="EU24" i="20"/>
  <c r="ET24" i="20"/>
  <c r="ES24" i="20"/>
  <c r="ER24" i="20"/>
  <c r="EQ24" i="20"/>
  <c r="EP24" i="20"/>
  <c r="EO24" i="20"/>
  <c r="EN24" i="20"/>
  <c r="EM24" i="20"/>
  <c r="EL24" i="20"/>
  <c r="EK24" i="20"/>
  <c r="EJ24" i="20"/>
  <c r="EI24" i="20"/>
  <c r="EH24" i="20"/>
  <c r="EG24" i="20"/>
  <c r="EF24" i="20"/>
  <c r="EE24" i="20"/>
  <c r="ED24" i="20"/>
  <c r="EC24" i="20"/>
  <c r="EB24" i="20"/>
  <c r="EA24" i="20"/>
  <c r="DZ24" i="20"/>
  <c r="DY24" i="20"/>
  <c r="DX24" i="20"/>
  <c r="DW24" i="20"/>
  <c r="DV24" i="20"/>
  <c r="DU24" i="20"/>
  <c r="DT24" i="20"/>
  <c r="DS24" i="20"/>
  <c r="DR24" i="20"/>
  <c r="DQ24" i="20"/>
  <c r="O24" i="20"/>
  <c r="PF23" i="20"/>
  <c r="PE23" i="20"/>
  <c r="PD23" i="20"/>
  <c r="PC23" i="20"/>
  <c r="PB23" i="20"/>
  <c r="PA23" i="20"/>
  <c r="OZ23" i="20"/>
  <c r="OY23" i="20"/>
  <c r="OX23" i="20"/>
  <c r="OW23" i="20"/>
  <c r="OV23" i="20"/>
  <c r="OU23" i="20"/>
  <c r="OT23" i="20"/>
  <c r="OS23" i="20"/>
  <c r="OR23" i="20"/>
  <c r="OQ23" i="20"/>
  <c r="OP23" i="20"/>
  <c r="OO23" i="20"/>
  <c r="ON23" i="20"/>
  <c r="OM23" i="20"/>
  <c r="OL23" i="20"/>
  <c r="OK23" i="20"/>
  <c r="OJ23" i="20"/>
  <c r="OI23" i="20"/>
  <c r="OH23" i="20"/>
  <c r="OG23" i="20"/>
  <c r="OF23" i="20"/>
  <c r="OE23" i="20"/>
  <c r="OD23" i="20"/>
  <c r="OC23" i="20"/>
  <c r="OB23" i="20"/>
  <c r="OA23" i="20"/>
  <c r="NZ23" i="20"/>
  <c r="NY23" i="20"/>
  <c r="NX23" i="20"/>
  <c r="NW23" i="20"/>
  <c r="NV23" i="20"/>
  <c r="NU23" i="20"/>
  <c r="NT23" i="20"/>
  <c r="NS23" i="20"/>
  <c r="NR23" i="20"/>
  <c r="NQ23" i="20"/>
  <c r="NP23" i="20"/>
  <c r="NO23" i="20"/>
  <c r="NN23" i="20"/>
  <c r="NM23" i="20"/>
  <c r="NL23" i="20"/>
  <c r="NK23" i="20"/>
  <c r="NJ23" i="20"/>
  <c r="NI23" i="20"/>
  <c r="NH23" i="20"/>
  <c r="NG23" i="20"/>
  <c r="NF23" i="20"/>
  <c r="NE23" i="20"/>
  <c r="ND23" i="20"/>
  <c r="NC23" i="20"/>
  <c r="NB23" i="20"/>
  <c r="NA23" i="20"/>
  <c r="MZ23" i="20"/>
  <c r="MY23" i="20"/>
  <c r="MX23" i="20"/>
  <c r="MW23" i="20"/>
  <c r="MV23" i="20"/>
  <c r="MU23" i="20"/>
  <c r="MT23" i="20"/>
  <c r="MS23" i="20"/>
  <c r="MR23" i="20"/>
  <c r="MQ23" i="20"/>
  <c r="MP23" i="20"/>
  <c r="MO23" i="20"/>
  <c r="MN23" i="20"/>
  <c r="MM23" i="20"/>
  <c r="ML23" i="20"/>
  <c r="MK23" i="20"/>
  <c r="MJ23" i="20"/>
  <c r="MI23" i="20"/>
  <c r="MH23" i="20"/>
  <c r="MG23" i="20"/>
  <c r="MF23" i="20"/>
  <c r="ME23" i="20"/>
  <c r="MD23" i="20"/>
  <c r="MC23" i="20"/>
  <c r="MB23" i="20"/>
  <c r="MA23" i="20"/>
  <c r="LZ23" i="20"/>
  <c r="LY23" i="20"/>
  <c r="LX23" i="20"/>
  <c r="LW23" i="20"/>
  <c r="LV23" i="20"/>
  <c r="LU23" i="20"/>
  <c r="LT23" i="20"/>
  <c r="LS23" i="20"/>
  <c r="LR23" i="20"/>
  <c r="LQ23" i="20"/>
  <c r="LP23" i="20"/>
  <c r="LO23" i="20"/>
  <c r="LN23" i="20"/>
  <c r="LM23" i="20"/>
  <c r="LL23" i="20"/>
  <c r="LK23" i="20"/>
  <c r="LJ23" i="20"/>
  <c r="LI23" i="20"/>
  <c r="LH23" i="20"/>
  <c r="LG23" i="20"/>
  <c r="LF23" i="20"/>
  <c r="LE23" i="20"/>
  <c r="LD23" i="20"/>
  <c r="LC23" i="20"/>
  <c r="LB23" i="20"/>
  <c r="LA23" i="20"/>
  <c r="KZ23" i="20"/>
  <c r="KY23" i="20"/>
  <c r="KX23" i="20"/>
  <c r="KW23" i="20"/>
  <c r="KV23" i="20"/>
  <c r="KU23" i="20"/>
  <c r="KT23" i="20"/>
  <c r="KS23" i="20"/>
  <c r="KR23" i="20"/>
  <c r="KQ23" i="20"/>
  <c r="KP23" i="20"/>
  <c r="KO23" i="20"/>
  <c r="KN23" i="20"/>
  <c r="KM23" i="20"/>
  <c r="KL23" i="20"/>
  <c r="KK23" i="20"/>
  <c r="KJ23" i="20"/>
  <c r="KI23" i="20"/>
  <c r="KH23" i="20"/>
  <c r="KG23" i="20"/>
  <c r="KF23" i="20"/>
  <c r="KE23" i="20"/>
  <c r="KD23" i="20"/>
  <c r="KC23" i="20"/>
  <c r="KB23" i="20"/>
  <c r="KA23" i="20"/>
  <c r="JZ23" i="20"/>
  <c r="JY23" i="20"/>
  <c r="JX23" i="20"/>
  <c r="JW23" i="20"/>
  <c r="JV23" i="20"/>
  <c r="JU23" i="20"/>
  <c r="JT23" i="20"/>
  <c r="JS23" i="20"/>
  <c r="JR23" i="20"/>
  <c r="JQ23" i="20"/>
  <c r="JP23" i="20"/>
  <c r="JO23" i="20"/>
  <c r="JN23" i="20"/>
  <c r="JM23" i="20"/>
  <c r="JL23" i="20"/>
  <c r="JK23" i="20"/>
  <c r="JJ23" i="20"/>
  <c r="JI23" i="20"/>
  <c r="JH23" i="20"/>
  <c r="JG23" i="20"/>
  <c r="JF23" i="20"/>
  <c r="JE23" i="20"/>
  <c r="JD23" i="20"/>
  <c r="JC23" i="20"/>
  <c r="JB23" i="20"/>
  <c r="JA23" i="20"/>
  <c r="IZ23" i="20"/>
  <c r="IY23" i="20"/>
  <c r="IX23" i="20"/>
  <c r="IW23" i="20"/>
  <c r="IV23" i="20"/>
  <c r="IU23" i="20"/>
  <c r="IT23" i="20"/>
  <c r="IS23" i="20"/>
  <c r="IR23" i="20"/>
  <c r="IQ23" i="20"/>
  <c r="IP23" i="20"/>
  <c r="IO23" i="20"/>
  <c r="IN23" i="20"/>
  <c r="IM23" i="20"/>
  <c r="IL23" i="20"/>
  <c r="IK23" i="20"/>
  <c r="IJ23" i="20"/>
  <c r="II23" i="20"/>
  <c r="IH23" i="20"/>
  <c r="IG23" i="20"/>
  <c r="IF23" i="20"/>
  <c r="IE23" i="20"/>
  <c r="ID23" i="20"/>
  <c r="IC23" i="20"/>
  <c r="IB23" i="20"/>
  <c r="IA23" i="20"/>
  <c r="HZ23" i="20"/>
  <c r="HY23" i="20"/>
  <c r="HX23" i="20"/>
  <c r="HW23" i="20"/>
  <c r="HV23" i="20"/>
  <c r="HU23" i="20"/>
  <c r="HT23" i="20"/>
  <c r="HS23" i="20"/>
  <c r="HR23" i="20"/>
  <c r="HQ23" i="20"/>
  <c r="HP23" i="20"/>
  <c r="HO23" i="20"/>
  <c r="HN23" i="20"/>
  <c r="HM23" i="20"/>
  <c r="HL23" i="20"/>
  <c r="HK23" i="20"/>
  <c r="HJ23" i="20"/>
  <c r="HI23" i="20"/>
  <c r="HH23" i="20"/>
  <c r="HG23" i="20"/>
  <c r="HF23" i="20"/>
  <c r="HE23" i="20"/>
  <c r="HD23" i="20"/>
  <c r="HC23" i="20"/>
  <c r="HB23" i="20"/>
  <c r="HA23" i="20"/>
  <c r="GZ23" i="20"/>
  <c r="GY23" i="20"/>
  <c r="GX23" i="20"/>
  <c r="GW23" i="20"/>
  <c r="GV23" i="20"/>
  <c r="GU23" i="20"/>
  <c r="GT23" i="20"/>
  <c r="GS23" i="20"/>
  <c r="GR23" i="20"/>
  <c r="GQ23" i="20"/>
  <c r="GP23" i="20"/>
  <c r="GO23" i="20"/>
  <c r="GN23" i="20"/>
  <c r="GM23" i="20"/>
  <c r="GL23" i="20"/>
  <c r="GK23" i="20"/>
  <c r="GJ23" i="20"/>
  <c r="GI23" i="20"/>
  <c r="GH23" i="20"/>
  <c r="GG23" i="20"/>
  <c r="GF23" i="20"/>
  <c r="GE23" i="20"/>
  <c r="GD23" i="20"/>
  <c r="GC23" i="20"/>
  <c r="GB23" i="20"/>
  <c r="GA23" i="20"/>
  <c r="FZ23" i="20"/>
  <c r="FY23" i="20"/>
  <c r="FX23" i="20"/>
  <c r="FW23" i="20"/>
  <c r="FV23" i="20"/>
  <c r="FU23" i="20"/>
  <c r="FT23" i="20"/>
  <c r="FS23" i="20"/>
  <c r="FR23" i="20"/>
  <c r="FQ23" i="20"/>
  <c r="FP23" i="20"/>
  <c r="FO23" i="20"/>
  <c r="FN23" i="20"/>
  <c r="FM23" i="20"/>
  <c r="FL23" i="20"/>
  <c r="FK23" i="20"/>
  <c r="FJ23" i="20"/>
  <c r="FI23" i="20"/>
  <c r="FH23" i="20"/>
  <c r="FG23" i="20"/>
  <c r="FF23" i="20"/>
  <c r="FE23" i="20"/>
  <c r="FD23" i="20"/>
  <c r="FC23" i="20"/>
  <c r="FB23" i="20"/>
  <c r="FA23" i="20"/>
  <c r="EZ23" i="20"/>
  <c r="EY23" i="20"/>
  <c r="EX23" i="20"/>
  <c r="EW23" i="20"/>
  <c r="EV23" i="20"/>
  <c r="EU23" i="20"/>
  <c r="ET23" i="20"/>
  <c r="ES23" i="20"/>
  <c r="ER23" i="20"/>
  <c r="EQ23" i="20"/>
  <c r="EP23" i="20"/>
  <c r="EO23" i="20"/>
  <c r="EN23" i="20"/>
  <c r="EM23" i="20"/>
  <c r="EL23" i="20"/>
  <c r="EK23" i="20"/>
  <c r="EJ23" i="20"/>
  <c r="EI23" i="20"/>
  <c r="EH23" i="20"/>
  <c r="EG23" i="20"/>
  <c r="EF23" i="20"/>
  <c r="EE23" i="20"/>
  <c r="ED23" i="20"/>
  <c r="EC23" i="20"/>
  <c r="EB23" i="20"/>
  <c r="EA23" i="20"/>
  <c r="DZ23" i="20"/>
  <c r="DY23" i="20"/>
  <c r="DX23" i="20"/>
  <c r="DW23" i="20"/>
  <c r="DV23" i="20"/>
  <c r="DU23" i="20"/>
  <c r="DT23" i="20"/>
  <c r="DS23" i="20"/>
  <c r="DR23" i="20"/>
  <c r="DQ23" i="20"/>
  <c r="DO23" i="20"/>
  <c r="DN23" i="20"/>
  <c r="DM23" i="20"/>
  <c r="DL23" i="20"/>
  <c r="DK23" i="20"/>
  <c r="DJ23" i="20"/>
  <c r="DI23" i="20"/>
  <c r="DH23" i="20"/>
  <c r="DG23" i="20"/>
  <c r="DF23" i="20"/>
  <c r="DE23" i="20"/>
  <c r="DD23" i="20"/>
  <c r="DC23" i="20"/>
  <c r="DB23" i="20"/>
  <c r="DA23" i="20"/>
  <c r="CZ23" i="20"/>
  <c r="CY23" i="20"/>
  <c r="CX23" i="20"/>
  <c r="CW23" i="20"/>
  <c r="CV23" i="20"/>
  <c r="CU23" i="20"/>
  <c r="CT23" i="20"/>
  <c r="CS23" i="20"/>
  <c r="CR23" i="20"/>
  <c r="CQ23" i="20"/>
  <c r="CP23" i="20"/>
  <c r="CO23" i="20"/>
  <c r="CN23" i="20"/>
  <c r="CM23" i="20"/>
  <c r="CL23" i="20"/>
  <c r="CK23" i="20"/>
  <c r="CJ23" i="20"/>
  <c r="CI23" i="20"/>
  <c r="CH23" i="20"/>
  <c r="CG23" i="20"/>
  <c r="CF23" i="20"/>
  <c r="CE23" i="20"/>
  <c r="CD23" i="20"/>
  <c r="CC23" i="20"/>
  <c r="CB23" i="20"/>
  <c r="CA23" i="20"/>
  <c r="BZ23" i="20"/>
  <c r="BY23" i="20"/>
  <c r="BX23" i="20"/>
  <c r="BW23" i="20"/>
  <c r="BV23" i="20"/>
  <c r="BU23" i="20"/>
  <c r="BT23" i="20"/>
  <c r="BS23" i="20"/>
  <c r="BR23" i="20"/>
  <c r="BQ23" i="20"/>
  <c r="BP23" i="20"/>
  <c r="BO23" i="20"/>
  <c r="BN23" i="20"/>
  <c r="BM23" i="20"/>
  <c r="BL23" i="20"/>
  <c r="BK23" i="20"/>
  <c r="BJ23" i="20"/>
  <c r="BI23" i="20"/>
  <c r="BH23" i="20"/>
  <c r="BG23" i="20"/>
  <c r="BF23" i="20"/>
  <c r="BE23" i="20"/>
  <c r="BD23" i="20"/>
  <c r="BC23" i="20"/>
  <c r="BB23" i="20"/>
  <c r="BA23" i="20"/>
  <c r="AZ23" i="20"/>
  <c r="AY23" i="20"/>
  <c r="AX23" i="20"/>
  <c r="AW23" i="20"/>
  <c r="AV23" i="20"/>
  <c r="AU23" i="20"/>
  <c r="AT23" i="20"/>
  <c r="AS23" i="20"/>
  <c r="AR23" i="20"/>
  <c r="AQ23" i="20"/>
  <c r="AP23" i="20"/>
  <c r="AO23" i="20"/>
  <c r="AN23" i="20"/>
  <c r="AM23" i="20"/>
  <c r="AL23" i="20"/>
  <c r="AK23" i="20"/>
  <c r="AJ23" i="20"/>
  <c r="AI23" i="20"/>
  <c r="AH23" i="20"/>
  <c r="AG23" i="20"/>
  <c r="AF23" i="20"/>
  <c r="AE23" i="20"/>
  <c r="AD23" i="20"/>
  <c r="AC23" i="20"/>
  <c r="AB23" i="20"/>
  <c r="AA23" i="20"/>
  <c r="Z23" i="20"/>
  <c r="Y23" i="20"/>
  <c r="X23" i="20"/>
  <c r="W23" i="20"/>
  <c r="V23" i="20"/>
  <c r="U23" i="20"/>
  <c r="T23" i="20"/>
  <c r="S23" i="20"/>
  <c r="R23" i="20"/>
  <c r="Q23" i="20"/>
  <c r="O23" i="20"/>
  <c r="PF22" i="20"/>
  <c r="PE22" i="20"/>
  <c r="PD22" i="20"/>
  <c r="PC22" i="20"/>
  <c r="PB22" i="20"/>
  <c r="PA22" i="20"/>
  <c r="OZ22" i="20"/>
  <c r="OY22" i="20"/>
  <c r="OX22" i="20"/>
  <c r="OW22" i="20"/>
  <c r="OV22" i="20"/>
  <c r="OU22" i="20"/>
  <c r="OT22" i="20"/>
  <c r="OS22" i="20"/>
  <c r="OR22" i="20"/>
  <c r="OQ22" i="20"/>
  <c r="OP22" i="20"/>
  <c r="OO22" i="20"/>
  <c r="ON22" i="20"/>
  <c r="OM22" i="20"/>
  <c r="OL22" i="20"/>
  <c r="OK22" i="20"/>
  <c r="OJ22" i="20"/>
  <c r="OI22" i="20"/>
  <c r="OH22" i="20"/>
  <c r="OG22" i="20"/>
  <c r="OF22" i="20"/>
  <c r="OE22" i="20"/>
  <c r="OD22" i="20"/>
  <c r="OC22" i="20"/>
  <c r="OB22" i="20"/>
  <c r="OA22" i="20"/>
  <c r="NZ22" i="20"/>
  <c r="NY22" i="20"/>
  <c r="NX22" i="20"/>
  <c r="NW22" i="20"/>
  <c r="NV22" i="20"/>
  <c r="NU22" i="20"/>
  <c r="NT22" i="20"/>
  <c r="NS22" i="20"/>
  <c r="NR22" i="20"/>
  <c r="NQ22" i="20"/>
  <c r="NP22" i="20"/>
  <c r="NO22" i="20"/>
  <c r="NN22" i="20"/>
  <c r="NM22" i="20"/>
  <c r="NL22" i="20"/>
  <c r="NK22" i="20"/>
  <c r="NJ22" i="20"/>
  <c r="NI22" i="20"/>
  <c r="NH22" i="20"/>
  <c r="NG22" i="20"/>
  <c r="NF22" i="20"/>
  <c r="NE22" i="20"/>
  <c r="ND22" i="20"/>
  <c r="NC22" i="20"/>
  <c r="NB22" i="20"/>
  <c r="NA22" i="20"/>
  <c r="MZ22" i="20"/>
  <c r="MY22" i="20"/>
  <c r="MX22" i="20"/>
  <c r="MW22" i="20"/>
  <c r="MV22" i="20"/>
  <c r="MU22" i="20"/>
  <c r="MT22" i="20"/>
  <c r="MS22" i="20"/>
  <c r="MR22" i="20"/>
  <c r="MQ22" i="20"/>
  <c r="MP22" i="20"/>
  <c r="MO22" i="20"/>
  <c r="MN22" i="20"/>
  <c r="MM22" i="20"/>
  <c r="ML22" i="20"/>
  <c r="MK22" i="20"/>
  <c r="MJ22" i="20"/>
  <c r="MI22" i="20"/>
  <c r="MH22" i="20"/>
  <c r="MG22" i="20"/>
  <c r="MF22" i="20"/>
  <c r="ME22" i="20"/>
  <c r="MD22" i="20"/>
  <c r="MC22" i="20"/>
  <c r="MB22" i="20"/>
  <c r="MA22" i="20"/>
  <c r="LZ22" i="20"/>
  <c r="LY22" i="20"/>
  <c r="LX22" i="20"/>
  <c r="LW22" i="20"/>
  <c r="LV22" i="20"/>
  <c r="LU22" i="20"/>
  <c r="LT22" i="20"/>
  <c r="LS22" i="20"/>
  <c r="LR22" i="20"/>
  <c r="LQ22" i="20"/>
  <c r="LP22" i="20"/>
  <c r="LO22" i="20"/>
  <c r="LN22" i="20"/>
  <c r="LM22" i="20"/>
  <c r="LL22" i="20"/>
  <c r="LK22" i="20"/>
  <c r="LJ22" i="20"/>
  <c r="LI22" i="20"/>
  <c r="LH22" i="20"/>
  <c r="LG22" i="20"/>
  <c r="LF22" i="20"/>
  <c r="LE22" i="20"/>
  <c r="LD22" i="20"/>
  <c r="LC22" i="20"/>
  <c r="LB22" i="20"/>
  <c r="LA22" i="20"/>
  <c r="KZ22" i="20"/>
  <c r="KY22" i="20"/>
  <c r="KX22" i="20"/>
  <c r="KW22" i="20"/>
  <c r="KV22" i="20"/>
  <c r="KU22" i="20"/>
  <c r="KT22" i="20"/>
  <c r="KS22" i="20"/>
  <c r="KR22" i="20"/>
  <c r="KQ22" i="20"/>
  <c r="KP22" i="20"/>
  <c r="KO22" i="20"/>
  <c r="KN22" i="20"/>
  <c r="KM22" i="20"/>
  <c r="KL22" i="20"/>
  <c r="KK22" i="20"/>
  <c r="KJ22" i="20"/>
  <c r="KI22" i="20"/>
  <c r="KH22" i="20"/>
  <c r="KG22" i="20"/>
  <c r="KF22" i="20"/>
  <c r="KE22" i="20"/>
  <c r="KD22" i="20"/>
  <c r="KC22" i="20"/>
  <c r="KB22" i="20"/>
  <c r="KA22" i="20"/>
  <c r="JZ22" i="20"/>
  <c r="JY22" i="20"/>
  <c r="JX22" i="20"/>
  <c r="JW22" i="20"/>
  <c r="JV22" i="20"/>
  <c r="JU22" i="20"/>
  <c r="JT22" i="20"/>
  <c r="JS22" i="20"/>
  <c r="JR22" i="20"/>
  <c r="JQ22" i="20"/>
  <c r="JP22" i="20"/>
  <c r="JO22" i="20"/>
  <c r="JN22" i="20"/>
  <c r="JM22" i="20"/>
  <c r="JL22" i="20"/>
  <c r="JK22" i="20"/>
  <c r="JJ22" i="20"/>
  <c r="JI22" i="20"/>
  <c r="JH22" i="20"/>
  <c r="JG22" i="20"/>
  <c r="JF22" i="20"/>
  <c r="JE22" i="20"/>
  <c r="JD22" i="20"/>
  <c r="JC22" i="20"/>
  <c r="JB22" i="20"/>
  <c r="JA22" i="20"/>
  <c r="IZ22" i="20"/>
  <c r="IY22" i="20"/>
  <c r="IX22" i="20"/>
  <c r="IW22" i="20"/>
  <c r="IV22" i="20"/>
  <c r="IU22" i="20"/>
  <c r="IT22" i="20"/>
  <c r="IS22" i="20"/>
  <c r="IR22" i="20"/>
  <c r="IQ22" i="20"/>
  <c r="IP22" i="20"/>
  <c r="IO22" i="20"/>
  <c r="IN22" i="20"/>
  <c r="IM22" i="20"/>
  <c r="IL22" i="20"/>
  <c r="IK22" i="20"/>
  <c r="IJ22" i="20"/>
  <c r="II22" i="20"/>
  <c r="IH22" i="20"/>
  <c r="IG22" i="20"/>
  <c r="IF22" i="20"/>
  <c r="IE22" i="20"/>
  <c r="ID22" i="20"/>
  <c r="IC22" i="20"/>
  <c r="IB22" i="20"/>
  <c r="IA22" i="20"/>
  <c r="HZ22" i="20"/>
  <c r="HY22" i="20"/>
  <c r="HX22" i="20"/>
  <c r="HW22" i="20"/>
  <c r="HV22" i="20"/>
  <c r="HU22" i="20"/>
  <c r="HT22" i="20"/>
  <c r="HS22" i="20"/>
  <c r="HR22" i="20"/>
  <c r="HQ22" i="20"/>
  <c r="HP22" i="20"/>
  <c r="HO22" i="20"/>
  <c r="HN22" i="20"/>
  <c r="HM22" i="20"/>
  <c r="HL22" i="20"/>
  <c r="HK22" i="20"/>
  <c r="HJ22" i="20"/>
  <c r="HI22" i="20"/>
  <c r="HH22" i="20"/>
  <c r="HG22" i="20"/>
  <c r="HF22" i="20"/>
  <c r="HE22" i="20"/>
  <c r="HD22" i="20"/>
  <c r="HC22" i="20"/>
  <c r="HB22" i="20"/>
  <c r="HA22" i="20"/>
  <c r="GZ22" i="20"/>
  <c r="GY22" i="20"/>
  <c r="GX22" i="20"/>
  <c r="GW22" i="20"/>
  <c r="GV22" i="20"/>
  <c r="GU22" i="20"/>
  <c r="GT22" i="20"/>
  <c r="GS22" i="20"/>
  <c r="GR22" i="20"/>
  <c r="GQ22" i="20"/>
  <c r="GP22" i="20"/>
  <c r="GO22" i="20"/>
  <c r="GN22" i="20"/>
  <c r="GM22" i="20"/>
  <c r="GL22" i="20"/>
  <c r="GK22" i="20"/>
  <c r="GJ22" i="20"/>
  <c r="GI22" i="20"/>
  <c r="GH22" i="20"/>
  <c r="GG22" i="20"/>
  <c r="GF22" i="20"/>
  <c r="GE22" i="20"/>
  <c r="GD22" i="20"/>
  <c r="GC22" i="20"/>
  <c r="GB22" i="20"/>
  <c r="GA22" i="20"/>
  <c r="FZ22" i="20"/>
  <c r="FY22" i="20"/>
  <c r="FX22" i="20"/>
  <c r="FW22" i="20"/>
  <c r="FV22" i="20"/>
  <c r="FU22" i="20"/>
  <c r="FT22" i="20"/>
  <c r="FS22" i="20"/>
  <c r="FR22" i="20"/>
  <c r="FQ22" i="20"/>
  <c r="FP22" i="20"/>
  <c r="FO22" i="20"/>
  <c r="FN22" i="20"/>
  <c r="FM22" i="20"/>
  <c r="FL22" i="20"/>
  <c r="FK22" i="20"/>
  <c r="FJ22" i="20"/>
  <c r="FI22" i="20"/>
  <c r="FH22" i="20"/>
  <c r="FG22" i="20"/>
  <c r="FF22" i="20"/>
  <c r="FE22" i="20"/>
  <c r="FD22" i="20"/>
  <c r="FC22" i="20"/>
  <c r="FB22" i="20"/>
  <c r="FA22" i="20"/>
  <c r="EZ22" i="20"/>
  <c r="EY22" i="20"/>
  <c r="EX22" i="20"/>
  <c r="EW22" i="20"/>
  <c r="EV22" i="20"/>
  <c r="EU22" i="20"/>
  <c r="ET22" i="20"/>
  <c r="ES22" i="20"/>
  <c r="ER22" i="20"/>
  <c r="EQ22" i="20"/>
  <c r="EP22" i="20"/>
  <c r="EO22" i="20"/>
  <c r="EN22" i="20"/>
  <c r="EM22" i="20"/>
  <c r="EL22" i="20"/>
  <c r="EK22" i="20"/>
  <c r="EJ22" i="20"/>
  <c r="EI22" i="20"/>
  <c r="EH22" i="20"/>
  <c r="EG22" i="20"/>
  <c r="EF22" i="20"/>
  <c r="EE22" i="20"/>
  <c r="ED22" i="20"/>
  <c r="EC22" i="20"/>
  <c r="EB22" i="20"/>
  <c r="EA22" i="20"/>
  <c r="DZ22" i="20"/>
  <c r="DY22" i="20"/>
  <c r="DX22" i="20"/>
  <c r="DW22" i="20"/>
  <c r="DV22" i="20"/>
  <c r="DU22" i="20"/>
  <c r="DT22" i="20"/>
  <c r="DS22" i="20"/>
  <c r="DR22" i="20"/>
  <c r="DQ22" i="20"/>
  <c r="DO22" i="20"/>
  <c r="DN22" i="20"/>
  <c r="DM22" i="20"/>
  <c r="DL22" i="20"/>
  <c r="DK22" i="20"/>
  <c r="DJ22" i="20"/>
  <c r="DI22" i="20"/>
  <c r="DH22" i="20"/>
  <c r="DG22" i="20"/>
  <c r="DF22" i="20"/>
  <c r="DE22" i="20"/>
  <c r="DD22" i="20"/>
  <c r="DC22" i="20"/>
  <c r="DB22" i="20"/>
  <c r="DA22" i="20"/>
  <c r="CZ22" i="20"/>
  <c r="CY22" i="20"/>
  <c r="CX22" i="20"/>
  <c r="CW22" i="20"/>
  <c r="CV22" i="20"/>
  <c r="CU22" i="20"/>
  <c r="CT22" i="20"/>
  <c r="CS22" i="20"/>
  <c r="CR22" i="20"/>
  <c r="CQ22" i="20"/>
  <c r="CP22" i="20"/>
  <c r="CO22" i="20"/>
  <c r="CN22" i="20"/>
  <c r="CM22" i="20"/>
  <c r="CL22" i="20"/>
  <c r="CK22" i="20"/>
  <c r="CJ22" i="20"/>
  <c r="CI22" i="20"/>
  <c r="CH22" i="20"/>
  <c r="CG22" i="20"/>
  <c r="CF22" i="20"/>
  <c r="CE22" i="20"/>
  <c r="CD22" i="20"/>
  <c r="CC22" i="20"/>
  <c r="CB22" i="20"/>
  <c r="CA22" i="20"/>
  <c r="BZ22" i="20"/>
  <c r="BY22" i="20"/>
  <c r="BX22" i="20"/>
  <c r="BW22" i="20"/>
  <c r="BV22" i="20"/>
  <c r="BU22" i="20"/>
  <c r="BT22" i="20"/>
  <c r="BS22" i="20"/>
  <c r="BR22" i="20"/>
  <c r="BQ22" i="20"/>
  <c r="BP22" i="20"/>
  <c r="BO22" i="20"/>
  <c r="BN22" i="20"/>
  <c r="BM22" i="20"/>
  <c r="BL22" i="20"/>
  <c r="BK22" i="20"/>
  <c r="BJ22" i="20"/>
  <c r="BI22" i="20"/>
  <c r="BH22" i="20"/>
  <c r="BG22" i="20"/>
  <c r="BF22" i="20"/>
  <c r="BE22" i="20"/>
  <c r="BD22" i="20"/>
  <c r="BC22" i="20"/>
  <c r="BB22" i="20"/>
  <c r="BA22" i="20"/>
  <c r="AZ22" i="20"/>
  <c r="AY22" i="20"/>
  <c r="AX22" i="20"/>
  <c r="AW22" i="20"/>
  <c r="AV22" i="20"/>
  <c r="AU22" i="20"/>
  <c r="AT22" i="20"/>
  <c r="AS22" i="20"/>
  <c r="AR22" i="20"/>
  <c r="AQ22" i="20"/>
  <c r="AP22" i="20"/>
  <c r="AO22" i="20"/>
  <c r="AN22" i="20"/>
  <c r="AM22" i="20"/>
  <c r="AL22" i="20"/>
  <c r="AK22" i="20"/>
  <c r="AJ22" i="20"/>
  <c r="AI22" i="20"/>
  <c r="AH22" i="20"/>
  <c r="AG22" i="20"/>
  <c r="AF22" i="20"/>
  <c r="AE22" i="20"/>
  <c r="AD22" i="20"/>
  <c r="AC22" i="20"/>
  <c r="AB22" i="20"/>
  <c r="AA22" i="20"/>
  <c r="Z22" i="20"/>
  <c r="Y22" i="20"/>
  <c r="X22" i="20"/>
  <c r="W22" i="20"/>
  <c r="V22" i="20"/>
  <c r="U22" i="20"/>
  <c r="T22" i="20"/>
  <c r="S22" i="20"/>
  <c r="R22" i="20"/>
  <c r="Q22" i="20"/>
  <c r="O22" i="20"/>
  <c r="PF21" i="20"/>
  <c r="PE21" i="20"/>
  <c r="PD21" i="20"/>
  <c r="PC21" i="20"/>
  <c r="PB21" i="20"/>
  <c r="PA21" i="20"/>
  <c r="OZ21" i="20"/>
  <c r="OY21" i="20"/>
  <c r="OX21" i="20"/>
  <c r="OW21" i="20"/>
  <c r="OV21" i="20"/>
  <c r="OU21" i="20"/>
  <c r="OT21" i="20"/>
  <c r="OS21" i="20"/>
  <c r="OR21" i="20"/>
  <c r="OQ21" i="20"/>
  <c r="OP21" i="20"/>
  <c r="OO21" i="20"/>
  <c r="ON21" i="20"/>
  <c r="OM21" i="20"/>
  <c r="OL21" i="20"/>
  <c r="OK21" i="20"/>
  <c r="OJ21" i="20"/>
  <c r="OI21" i="20"/>
  <c r="OH21" i="20"/>
  <c r="OG21" i="20"/>
  <c r="OF21" i="20"/>
  <c r="OE21" i="20"/>
  <c r="OD21" i="20"/>
  <c r="OC21" i="20"/>
  <c r="OB21" i="20"/>
  <c r="OA21" i="20"/>
  <c r="NZ21" i="20"/>
  <c r="NY21" i="20"/>
  <c r="NX21" i="20"/>
  <c r="NW21" i="20"/>
  <c r="NV21" i="20"/>
  <c r="NU21" i="20"/>
  <c r="NT21" i="20"/>
  <c r="NS21" i="20"/>
  <c r="NR21" i="20"/>
  <c r="NQ21" i="20"/>
  <c r="NP21" i="20"/>
  <c r="NO21" i="20"/>
  <c r="NN21" i="20"/>
  <c r="NM21" i="20"/>
  <c r="NL21" i="20"/>
  <c r="NK21" i="20"/>
  <c r="NJ21" i="20"/>
  <c r="NI21" i="20"/>
  <c r="NH21" i="20"/>
  <c r="NG21" i="20"/>
  <c r="NF21" i="20"/>
  <c r="NE21" i="20"/>
  <c r="ND21" i="20"/>
  <c r="NC21" i="20"/>
  <c r="NB21" i="20"/>
  <c r="NA21" i="20"/>
  <c r="MZ21" i="20"/>
  <c r="MY21" i="20"/>
  <c r="MX21" i="20"/>
  <c r="MW21" i="20"/>
  <c r="MV21" i="20"/>
  <c r="MU21" i="20"/>
  <c r="MT21" i="20"/>
  <c r="MS21" i="20"/>
  <c r="MR21" i="20"/>
  <c r="MQ21" i="20"/>
  <c r="MP21" i="20"/>
  <c r="MO21" i="20"/>
  <c r="MN21" i="20"/>
  <c r="MM21" i="20"/>
  <c r="ML21" i="20"/>
  <c r="MK21" i="20"/>
  <c r="MJ21" i="20"/>
  <c r="MI21" i="20"/>
  <c r="MH21" i="20"/>
  <c r="MG21" i="20"/>
  <c r="MF21" i="20"/>
  <c r="ME21" i="20"/>
  <c r="MD21" i="20"/>
  <c r="MC21" i="20"/>
  <c r="MB21" i="20"/>
  <c r="MA21" i="20"/>
  <c r="LZ21" i="20"/>
  <c r="LY21" i="20"/>
  <c r="LX21" i="20"/>
  <c r="LW21" i="20"/>
  <c r="LV21" i="20"/>
  <c r="LU21" i="20"/>
  <c r="LT21" i="20"/>
  <c r="LS21" i="20"/>
  <c r="LR21" i="20"/>
  <c r="LQ21" i="20"/>
  <c r="LP21" i="20"/>
  <c r="LO21" i="20"/>
  <c r="LN21" i="20"/>
  <c r="LM21" i="20"/>
  <c r="LL21" i="20"/>
  <c r="LK21" i="20"/>
  <c r="LJ21" i="20"/>
  <c r="LI21" i="20"/>
  <c r="LH21" i="20"/>
  <c r="LG21" i="20"/>
  <c r="LF21" i="20"/>
  <c r="LE21" i="20"/>
  <c r="LD21" i="20"/>
  <c r="LC21" i="20"/>
  <c r="LB21" i="20"/>
  <c r="LA21" i="20"/>
  <c r="KZ21" i="20"/>
  <c r="KY21" i="20"/>
  <c r="KX21" i="20"/>
  <c r="KW21" i="20"/>
  <c r="KV21" i="20"/>
  <c r="KU21" i="20"/>
  <c r="KT21" i="20"/>
  <c r="KS21" i="20"/>
  <c r="KR21" i="20"/>
  <c r="KQ21" i="20"/>
  <c r="KP21" i="20"/>
  <c r="KO21" i="20"/>
  <c r="KN21" i="20"/>
  <c r="KM21" i="20"/>
  <c r="KL21" i="20"/>
  <c r="KK21" i="20"/>
  <c r="KJ21" i="20"/>
  <c r="KI21" i="20"/>
  <c r="KH21" i="20"/>
  <c r="KG21" i="20"/>
  <c r="KF21" i="20"/>
  <c r="KE21" i="20"/>
  <c r="KD21" i="20"/>
  <c r="KC21" i="20"/>
  <c r="KB21" i="20"/>
  <c r="KA21" i="20"/>
  <c r="JZ21" i="20"/>
  <c r="JY21" i="20"/>
  <c r="JX21" i="20"/>
  <c r="JW21" i="20"/>
  <c r="JV21" i="20"/>
  <c r="JU21" i="20"/>
  <c r="JT21" i="20"/>
  <c r="JS21" i="20"/>
  <c r="JR21" i="20"/>
  <c r="JQ21" i="20"/>
  <c r="JP21" i="20"/>
  <c r="JO21" i="20"/>
  <c r="JN21" i="20"/>
  <c r="JM21" i="20"/>
  <c r="JL21" i="20"/>
  <c r="JK21" i="20"/>
  <c r="JJ21" i="20"/>
  <c r="JI21" i="20"/>
  <c r="JH21" i="20"/>
  <c r="JG21" i="20"/>
  <c r="JF21" i="20"/>
  <c r="JE21" i="20"/>
  <c r="JD21" i="20"/>
  <c r="JC21" i="20"/>
  <c r="JB21" i="20"/>
  <c r="JA21" i="20"/>
  <c r="IZ21" i="20"/>
  <c r="IY21" i="20"/>
  <c r="IX21" i="20"/>
  <c r="IW21" i="20"/>
  <c r="IV21" i="20"/>
  <c r="IU21" i="20"/>
  <c r="IT21" i="20"/>
  <c r="IS21" i="20"/>
  <c r="IR21" i="20"/>
  <c r="IQ21" i="20"/>
  <c r="IP21" i="20"/>
  <c r="IO21" i="20"/>
  <c r="IN21" i="20"/>
  <c r="IM21" i="20"/>
  <c r="IL21" i="20"/>
  <c r="IK21" i="20"/>
  <c r="IJ21" i="20"/>
  <c r="II21" i="20"/>
  <c r="IH21" i="20"/>
  <c r="IG21" i="20"/>
  <c r="IF21" i="20"/>
  <c r="IE21" i="20"/>
  <c r="ID21" i="20"/>
  <c r="IC21" i="20"/>
  <c r="IB21" i="20"/>
  <c r="IA21" i="20"/>
  <c r="HZ21" i="20"/>
  <c r="HY21" i="20"/>
  <c r="HX21" i="20"/>
  <c r="HW21" i="20"/>
  <c r="HV21" i="20"/>
  <c r="HU21" i="20"/>
  <c r="HT21" i="20"/>
  <c r="HS21" i="20"/>
  <c r="HR21" i="20"/>
  <c r="HQ21" i="20"/>
  <c r="HP21" i="20"/>
  <c r="HO21" i="20"/>
  <c r="HN21" i="20"/>
  <c r="HM21" i="20"/>
  <c r="HL21" i="20"/>
  <c r="HK21" i="20"/>
  <c r="HJ21" i="20"/>
  <c r="HI21" i="20"/>
  <c r="HH21" i="20"/>
  <c r="HG21" i="20"/>
  <c r="HF21" i="20"/>
  <c r="HE21" i="20"/>
  <c r="HD21" i="20"/>
  <c r="HC21" i="20"/>
  <c r="HB21" i="20"/>
  <c r="HA21" i="20"/>
  <c r="GZ21" i="20"/>
  <c r="GY21" i="20"/>
  <c r="GX21" i="20"/>
  <c r="GW21" i="20"/>
  <c r="GV21" i="20"/>
  <c r="GU21" i="20"/>
  <c r="GT21" i="20"/>
  <c r="GS21" i="20"/>
  <c r="GR21" i="20"/>
  <c r="GQ21" i="20"/>
  <c r="GP21" i="20"/>
  <c r="GO21" i="20"/>
  <c r="GN21" i="20"/>
  <c r="GM21" i="20"/>
  <c r="GL21" i="20"/>
  <c r="GK21" i="20"/>
  <c r="GJ21" i="20"/>
  <c r="GI21" i="20"/>
  <c r="GH21" i="20"/>
  <c r="GG21" i="20"/>
  <c r="GF21" i="20"/>
  <c r="GE21" i="20"/>
  <c r="GD21" i="20"/>
  <c r="GC21" i="20"/>
  <c r="GB21" i="20"/>
  <c r="GA21" i="20"/>
  <c r="FZ21" i="20"/>
  <c r="FY21" i="20"/>
  <c r="FX21" i="20"/>
  <c r="FW21" i="20"/>
  <c r="FV21" i="20"/>
  <c r="FU21" i="20"/>
  <c r="FT21" i="20"/>
  <c r="FS21" i="20"/>
  <c r="FR21" i="20"/>
  <c r="FQ21" i="20"/>
  <c r="FP21" i="20"/>
  <c r="FO21" i="20"/>
  <c r="FN21" i="20"/>
  <c r="FM21" i="20"/>
  <c r="FL21" i="20"/>
  <c r="FK21" i="20"/>
  <c r="FJ21" i="20"/>
  <c r="FI21" i="20"/>
  <c r="FH21" i="20"/>
  <c r="FG21" i="20"/>
  <c r="FF21" i="20"/>
  <c r="FE21" i="20"/>
  <c r="FD21" i="20"/>
  <c r="FC21" i="20"/>
  <c r="FB21" i="20"/>
  <c r="FA21" i="20"/>
  <c r="EZ21" i="20"/>
  <c r="EY21" i="20"/>
  <c r="EX21" i="20"/>
  <c r="EW21" i="20"/>
  <c r="EV21" i="20"/>
  <c r="EU21" i="20"/>
  <c r="ET21" i="20"/>
  <c r="ES21" i="20"/>
  <c r="ER21" i="20"/>
  <c r="EQ21" i="20"/>
  <c r="EP21" i="20"/>
  <c r="EO21" i="20"/>
  <c r="EN21" i="20"/>
  <c r="EM21" i="20"/>
  <c r="EL21" i="20"/>
  <c r="EK21" i="20"/>
  <c r="EJ21" i="20"/>
  <c r="EI21" i="20"/>
  <c r="EH21" i="20"/>
  <c r="EG21" i="20"/>
  <c r="EF21" i="20"/>
  <c r="EE21" i="20"/>
  <c r="ED21" i="20"/>
  <c r="EC21" i="20"/>
  <c r="EB21" i="20"/>
  <c r="EA21" i="20"/>
  <c r="DZ21" i="20"/>
  <c r="DY21" i="20"/>
  <c r="DX21" i="20"/>
  <c r="DW21" i="20"/>
  <c r="DV21" i="20"/>
  <c r="DU21" i="20"/>
  <c r="DT21" i="20"/>
  <c r="DS21" i="20"/>
  <c r="DR21" i="20"/>
  <c r="DQ21" i="20"/>
  <c r="DO21" i="20"/>
  <c r="DN21" i="20"/>
  <c r="DM21" i="20"/>
  <c r="DL21" i="20"/>
  <c r="DK21" i="20"/>
  <c r="DJ21" i="20"/>
  <c r="DI21" i="20"/>
  <c r="DH21" i="20"/>
  <c r="DG21" i="20"/>
  <c r="DF21" i="20"/>
  <c r="DE21" i="20"/>
  <c r="DD21" i="20"/>
  <c r="DC21" i="20"/>
  <c r="DB21" i="20"/>
  <c r="DA21" i="20"/>
  <c r="CZ21" i="20"/>
  <c r="CY21" i="20"/>
  <c r="CX21" i="20"/>
  <c r="CW21" i="20"/>
  <c r="CV21" i="20"/>
  <c r="CU21" i="20"/>
  <c r="CT21" i="20"/>
  <c r="CS21" i="20"/>
  <c r="CR21" i="20"/>
  <c r="CQ21" i="20"/>
  <c r="CP21" i="20"/>
  <c r="CO21" i="20"/>
  <c r="CN21" i="20"/>
  <c r="CM21" i="20"/>
  <c r="CL21" i="20"/>
  <c r="CK21" i="20"/>
  <c r="CJ21" i="20"/>
  <c r="CI21" i="20"/>
  <c r="CH21" i="20"/>
  <c r="CG21" i="20"/>
  <c r="CF21" i="20"/>
  <c r="CE21" i="20"/>
  <c r="CD21" i="20"/>
  <c r="CC21" i="20"/>
  <c r="CB21" i="20"/>
  <c r="CA21" i="20"/>
  <c r="BZ21" i="20"/>
  <c r="BY21" i="20"/>
  <c r="BX21" i="20"/>
  <c r="BW21" i="20"/>
  <c r="BV21" i="20"/>
  <c r="BU21" i="20"/>
  <c r="BT21" i="20"/>
  <c r="BS21" i="20"/>
  <c r="BR21" i="20"/>
  <c r="BQ21" i="20"/>
  <c r="BP21" i="20"/>
  <c r="BO21" i="20"/>
  <c r="BN21" i="20"/>
  <c r="BM21" i="20"/>
  <c r="BL21" i="20"/>
  <c r="BK21" i="20"/>
  <c r="BJ21" i="20"/>
  <c r="BI21" i="20"/>
  <c r="BH21" i="20"/>
  <c r="BG21" i="20"/>
  <c r="BF21" i="20"/>
  <c r="BE21" i="20"/>
  <c r="BD21" i="20"/>
  <c r="BC21" i="20"/>
  <c r="BB21" i="20"/>
  <c r="BA21" i="20"/>
  <c r="AZ21" i="20"/>
  <c r="AY21" i="20"/>
  <c r="AX21" i="20"/>
  <c r="AW21" i="20"/>
  <c r="AV21" i="20"/>
  <c r="AU21" i="20"/>
  <c r="AT21" i="20"/>
  <c r="AS21" i="20"/>
  <c r="AR21" i="20"/>
  <c r="AQ21" i="20"/>
  <c r="AP21" i="20"/>
  <c r="AO21" i="20"/>
  <c r="AN21" i="20"/>
  <c r="AM21" i="20"/>
  <c r="AL21" i="20"/>
  <c r="AK21" i="20"/>
  <c r="AJ21" i="20"/>
  <c r="AI21" i="20"/>
  <c r="AH21" i="20"/>
  <c r="AG21" i="20"/>
  <c r="AF21" i="20"/>
  <c r="AE21" i="20"/>
  <c r="AD21" i="20"/>
  <c r="AC21" i="20"/>
  <c r="AB21" i="20"/>
  <c r="AA21" i="20"/>
  <c r="Z21" i="20"/>
  <c r="Y21" i="20"/>
  <c r="X21" i="20"/>
  <c r="W21" i="20"/>
  <c r="V21" i="20"/>
  <c r="U21" i="20"/>
  <c r="T21" i="20"/>
  <c r="S21" i="20"/>
  <c r="R21" i="20"/>
  <c r="Q21" i="20"/>
  <c r="O21" i="20"/>
  <c r="PF20" i="20"/>
  <c r="PE20" i="20"/>
  <c r="PD20" i="20"/>
  <c r="PC20" i="20"/>
  <c r="PB20" i="20"/>
  <c r="PA20" i="20"/>
  <c r="OZ20" i="20"/>
  <c r="OY20" i="20"/>
  <c r="OX20" i="20"/>
  <c r="OW20" i="20"/>
  <c r="OV20" i="20"/>
  <c r="OU20" i="20"/>
  <c r="OT20" i="20"/>
  <c r="OS20" i="20"/>
  <c r="OR20" i="20"/>
  <c r="OQ20" i="20"/>
  <c r="OP20" i="20"/>
  <c r="OO20" i="20"/>
  <c r="ON20" i="20"/>
  <c r="OM20" i="20"/>
  <c r="OL20" i="20"/>
  <c r="OK20" i="20"/>
  <c r="OJ20" i="20"/>
  <c r="OI20" i="20"/>
  <c r="OH20" i="20"/>
  <c r="OG20" i="20"/>
  <c r="OF20" i="20"/>
  <c r="OE20" i="20"/>
  <c r="OD20" i="20"/>
  <c r="OC20" i="20"/>
  <c r="OB20" i="20"/>
  <c r="OA20" i="20"/>
  <c r="NZ20" i="20"/>
  <c r="NY20" i="20"/>
  <c r="NX20" i="20"/>
  <c r="NW20" i="20"/>
  <c r="NV20" i="20"/>
  <c r="NU20" i="20"/>
  <c r="NT20" i="20"/>
  <c r="NS20" i="20"/>
  <c r="NR20" i="20"/>
  <c r="NQ20" i="20"/>
  <c r="NP20" i="20"/>
  <c r="NO20" i="20"/>
  <c r="NN20" i="20"/>
  <c r="NM20" i="20"/>
  <c r="NL20" i="20"/>
  <c r="NK20" i="20"/>
  <c r="NJ20" i="20"/>
  <c r="NI20" i="20"/>
  <c r="NH20" i="20"/>
  <c r="NG20" i="20"/>
  <c r="NF20" i="20"/>
  <c r="NE20" i="20"/>
  <c r="ND20" i="20"/>
  <c r="NC20" i="20"/>
  <c r="NB20" i="20"/>
  <c r="NA20" i="20"/>
  <c r="MZ20" i="20"/>
  <c r="MY20" i="20"/>
  <c r="MX20" i="20"/>
  <c r="MW20" i="20"/>
  <c r="MV20" i="20"/>
  <c r="MU20" i="20"/>
  <c r="MT20" i="20"/>
  <c r="MS20" i="20"/>
  <c r="MR20" i="20"/>
  <c r="MQ20" i="20"/>
  <c r="MP20" i="20"/>
  <c r="MO20" i="20"/>
  <c r="MN20" i="20"/>
  <c r="MM20" i="20"/>
  <c r="ML20" i="20"/>
  <c r="MK20" i="20"/>
  <c r="MJ20" i="20"/>
  <c r="MI20" i="20"/>
  <c r="MH20" i="20"/>
  <c r="MG20" i="20"/>
  <c r="MF20" i="20"/>
  <c r="ME20" i="20"/>
  <c r="MD20" i="20"/>
  <c r="MC20" i="20"/>
  <c r="MB20" i="20"/>
  <c r="MA20" i="20"/>
  <c r="LZ20" i="20"/>
  <c r="LY20" i="20"/>
  <c r="LX20" i="20"/>
  <c r="LW20" i="20"/>
  <c r="LV20" i="20"/>
  <c r="LU20" i="20"/>
  <c r="LT20" i="20"/>
  <c r="LS20" i="20"/>
  <c r="LR20" i="20"/>
  <c r="LQ20" i="20"/>
  <c r="LP20" i="20"/>
  <c r="LO20" i="20"/>
  <c r="LN20" i="20"/>
  <c r="LM20" i="20"/>
  <c r="LL20" i="20"/>
  <c r="LK20" i="20"/>
  <c r="LJ20" i="20"/>
  <c r="LI20" i="20"/>
  <c r="LH20" i="20"/>
  <c r="LG20" i="20"/>
  <c r="LF20" i="20"/>
  <c r="LE20" i="20"/>
  <c r="LD20" i="20"/>
  <c r="LC20" i="20"/>
  <c r="LB20" i="20"/>
  <c r="LA20" i="20"/>
  <c r="KZ20" i="20"/>
  <c r="KY20" i="20"/>
  <c r="KX20" i="20"/>
  <c r="KW20" i="20"/>
  <c r="KV20" i="20"/>
  <c r="KU20" i="20"/>
  <c r="KT20" i="20"/>
  <c r="KS20" i="20"/>
  <c r="KR20" i="20"/>
  <c r="KQ20" i="20"/>
  <c r="KP20" i="20"/>
  <c r="KO20" i="20"/>
  <c r="KN20" i="20"/>
  <c r="KM20" i="20"/>
  <c r="KL20" i="20"/>
  <c r="KK20" i="20"/>
  <c r="KJ20" i="20"/>
  <c r="KI20" i="20"/>
  <c r="KH20" i="20"/>
  <c r="KG20" i="20"/>
  <c r="KF20" i="20"/>
  <c r="KE20" i="20"/>
  <c r="KD20" i="20"/>
  <c r="KC20" i="20"/>
  <c r="KB20" i="20"/>
  <c r="KA20" i="20"/>
  <c r="JZ20" i="20"/>
  <c r="JY20" i="20"/>
  <c r="JX20" i="20"/>
  <c r="JW20" i="20"/>
  <c r="JV20" i="20"/>
  <c r="JU20" i="20"/>
  <c r="JT20" i="20"/>
  <c r="JS20" i="20"/>
  <c r="JR20" i="20"/>
  <c r="JQ20" i="20"/>
  <c r="JP20" i="20"/>
  <c r="JO20" i="20"/>
  <c r="JN20" i="20"/>
  <c r="JM20" i="20"/>
  <c r="JL20" i="20"/>
  <c r="JK20" i="20"/>
  <c r="JJ20" i="20"/>
  <c r="JI20" i="20"/>
  <c r="JH20" i="20"/>
  <c r="JG20" i="20"/>
  <c r="JF20" i="20"/>
  <c r="JE20" i="20"/>
  <c r="JD20" i="20"/>
  <c r="JC20" i="20"/>
  <c r="JB20" i="20"/>
  <c r="JA20" i="20"/>
  <c r="IZ20" i="20"/>
  <c r="IY20" i="20"/>
  <c r="IX20" i="20"/>
  <c r="IW20" i="20"/>
  <c r="IV20" i="20"/>
  <c r="IU20" i="20"/>
  <c r="IT20" i="20"/>
  <c r="IS20" i="20"/>
  <c r="IR20" i="20"/>
  <c r="IQ20" i="20"/>
  <c r="IP20" i="20"/>
  <c r="IO20" i="20"/>
  <c r="IN20" i="20"/>
  <c r="IM20" i="20"/>
  <c r="IL20" i="20"/>
  <c r="IK20" i="20"/>
  <c r="IJ20" i="20"/>
  <c r="II20" i="20"/>
  <c r="IH20" i="20"/>
  <c r="IG20" i="20"/>
  <c r="IF20" i="20"/>
  <c r="IE20" i="20"/>
  <c r="ID20" i="20"/>
  <c r="IC20" i="20"/>
  <c r="IB20" i="20"/>
  <c r="IA20" i="20"/>
  <c r="HZ20" i="20"/>
  <c r="HY20" i="20"/>
  <c r="HX20" i="20"/>
  <c r="HW20" i="20"/>
  <c r="HV20" i="20"/>
  <c r="HU20" i="20"/>
  <c r="HT20" i="20"/>
  <c r="HS20" i="20"/>
  <c r="HR20" i="20"/>
  <c r="HQ20" i="20"/>
  <c r="HP20" i="20"/>
  <c r="HO20" i="20"/>
  <c r="HN20" i="20"/>
  <c r="HM20" i="20"/>
  <c r="HL20" i="20"/>
  <c r="HK20" i="20"/>
  <c r="HJ20" i="20"/>
  <c r="HI20" i="20"/>
  <c r="HH20" i="20"/>
  <c r="HG20" i="20"/>
  <c r="HF20" i="20"/>
  <c r="HE20" i="20"/>
  <c r="HD20" i="20"/>
  <c r="HC20" i="20"/>
  <c r="HB20" i="20"/>
  <c r="HA20" i="20"/>
  <c r="GZ20" i="20"/>
  <c r="GY20" i="20"/>
  <c r="GX20" i="20"/>
  <c r="GW20" i="20"/>
  <c r="GV20" i="20"/>
  <c r="GU20" i="20"/>
  <c r="GT20" i="20"/>
  <c r="GS20" i="20"/>
  <c r="GR20" i="20"/>
  <c r="GQ20" i="20"/>
  <c r="GP20" i="20"/>
  <c r="GO20" i="20"/>
  <c r="GN20" i="20"/>
  <c r="GM20" i="20"/>
  <c r="GL20" i="20"/>
  <c r="GK20" i="20"/>
  <c r="GJ20" i="20"/>
  <c r="GI20" i="20"/>
  <c r="GH20" i="20"/>
  <c r="GG20" i="20"/>
  <c r="GF20" i="20"/>
  <c r="GE20" i="20"/>
  <c r="GD20" i="20"/>
  <c r="GC20" i="20"/>
  <c r="GB20" i="20"/>
  <c r="GA20" i="20"/>
  <c r="FZ20" i="20"/>
  <c r="FY20" i="20"/>
  <c r="FX20" i="20"/>
  <c r="FW20" i="20"/>
  <c r="FV20" i="20"/>
  <c r="FU20" i="20"/>
  <c r="FT20" i="20"/>
  <c r="FS20" i="20"/>
  <c r="FR20" i="20"/>
  <c r="FQ20" i="20"/>
  <c r="FP20" i="20"/>
  <c r="FO20" i="20"/>
  <c r="FN20" i="20"/>
  <c r="FM20" i="20"/>
  <c r="FL20" i="20"/>
  <c r="FK20" i="20"/>
  <c r="FJ20" i="20"/>
  <c r="FI20" i="20"/>
  <c r="FH20" i="20"/>
  <c r="FG20" i="20"/>
  <c r="FF20" i="20"/>
  <c r="FE20" i="20"/>
  <c r="FD20" i="20"/>
  <c r="FC20" i="20"/>
  <c r="FB20" i="20"/>
  <c r="FA20" i="20"/>
  <c r="EZ20" i="20"/>
  <c r="EY20" i="20"/>
  <c r="EX20" i="20"/>
  <c r="EW20" i="20"/>
  <c r="EV20" i="20"/>
  <c r="EU20" i="20"/>
  <c r="ET20" i="20"/>
  <c r="ES20" i="20"/>
  <c r="ER20" i="20"/>
  <c r="EQ20" i="20"/>
  <c r="EP20" i="20"/>
  <c r="EO20" i="20"/>
  <c r="EN20" i="20"/>
  <c r="EM20" i="20"/>
  <c r="EL20" i="20"/>
  <c r="EK20" i="20"/>
  <c r="EJ20" i="20"/>
  <c r="EI20" i="20"/>
  <c r="EH20" i="20"/>
  <c r="EG20" i="20"/>
  <c r="EF20" i="20"/>
  <c r="EE20" i="20"/>
  <c r="ED20" i="20"/>
  <c r="EC20" i="20"/>
  <c r="EB20" i="20"/>
  <c r="EA20" i="20"/>
  <c r="DZ20" i="20"/>
  <c r="DY20" i="20"/>
  <c r="DX20" i="20"/>
  <c r="DW20" i="20"/>
  <c r="DV20" i="20"/>
  <c r="DU20" i="20"/>
  <c r="DT20" i="20"/>
  <c r="DS20" i="20"/>
  <c r="DR20" i="20"/>
  <c r="DQ20" i="20"/>
  <c r="DO20" i="20"/>
  <c r="DN20" i="20"/>
  <c r="DM20" i="20"/>
  <c r="DL20" i="20"/>
  <c r="DK20" i="20"/>
  <c r="DJ20" i="20"/>
  <c r="DI20" i="20"/>
  <c r="DH20" i="20"/>
  <c r="DG20" i="20"/>
  <c r="DF20" i="20"/>
  <c r="DE20" i="20"/>
  <c r="DD20" i="20"/>
  <c r="DC20" i="20"/>
  <c r="DB20" i="20"/>
  <c r="DA20" i="20"/>
  <c r="CZ20" i="20"/>
  <c r="CY20" i="20"/>
  <c r="CX20" i="20"/>
  <c r="CW20" i="20"/>
  <c r="CV20" i="20"/>
  <c r="CU20" i="20"/>
  <c r="CT20" i="20"/>
  <c r="CS20" i="20"/>
  <c r="CR20" i="20"/>
  <c r="CQ20" i="20"/>
  <c r="CP20" i="20"/>
  <c r="CO20" i="20"/>
  <c r="CN20" i="20"/>
  <c r="CM20" i="20"/>
  <c r="CL20" i="20"/>
  <c r="CK20" i="20"/>
  <c r="CJ20" i="20"/>
  <c r="CI20" i="20"/>
  <c r="CH20" i="20"/>
  <c r="CG20" i="20"/>
  <c r="CF20" i="20"/>
  <c r="CE20" i="20"/>
  <c r="CD20" i="20"/>
  <c r="CC20" i="20"/>
  <c r="CB20" i="20"/>
  <c r="CA20" i="20"/>
  <c r="BZ20" i="20"/>
  <c r="BY20" i="20"/>
  <c r="BX20" i="20"/>
  <c r="BW20" i="20"/>
  <c r="BV20" i="20"/>
  <c r="BU20" i="20"/>
  <c r="BT20" i="20"/>
  <c r="BS20" i="20"/>
  <c r="BR20" i="20"/>
  <c r="BQ20" i="20"/>
  <c r="BP20" i="20"/>
  <c r="BO20" i="20"/>
  <c r="BN20" i="20"/>
  <c r="BM20" i="20"/>
  <c r="BL20" i="20"/>
  <c r="BK20" i="20"/>
  <c r="BJ20" i="20"/>
  <c r="BI20" i="20"/>
  <c r="BH20" i="20"/>
  <c r="BG20" i="20"/>
  <c r="BF20" i="20"/>
  <c r="BE20" i="20"/>
  <c r="BD20" i="20"/>
  <c r="BC20" i="20"/>
  <c r="BB20" i="20"/>
  <c r="BA20" i="20"/>
  <c r="AZ20" i="20"/>
  <c r="AY20" i="20"/>
  <c r="AX20" i="20"/>
  <c r="AW20" i="20"/>
  <c r="AV20" i="20"/>
  <c r="AU20" i="20"/>
  <c r="AT20" i="20"/>
  <c r="AS20" i="20"/>
  <c r="AR20" i="20"/>
  <c r="AQ20" i="20"/>
  <c r="AP20" i="20"/>
  <c r="AO20" i="20"/>
  <c r="AN20" i="20"/>
  <c r="AM20" i="20"/>
  <c r="AL20" i="20"/>
  <c r="AK20" i="20"/>
  <c r="AJ20" i="20"/>
  <c r="AI20" i="20"/>
  <c r="AH20" i="20"/>
  <c r="AG20" i="20"/>
  <c r="AF20" i="20"/>
  <c r="AE20" i="20"/>
  <c r="AD20" i="20"/>
  <c r="AC20" i="20"/>
  <c r="AB20" i="20"/>
  <c r="AA20" i="20"/>
  <c r="Z20" i="20"/>
  <c r="Y20" i="20"/>
  <c r="X20" i="20"/>
  <c r="W20" i="20"/>
  <c r="V20" i="20"/>
  <c r="U20" i="20"/>
  <c r="T20" i="20"/>
  <c r="S20" i="20"/>
  <c r="R20" i="20"/>
  <c r="Q20" i="20"/>
  <c r="O20" i="20"/>
  <c r="PF19" i="20"/>
  <c r="PE19" i="20"/>
  <c r="PD19" i="20"/>
  <c r="PC19" i="20"/>
  <c r="PB19" i="20"/>
  <c r="PA19" i="20"/>
  <c r="OZ19" i="20"/>
  <c r="OY19" i="20"/>
  <c r="OX19" i="20"/>
  <c r="OW19" i="20"/>
  <c r="OV19" i="20"/>
  <c r="OU19" i="20"/>
  <c r="OT19" i="20"/>
  <c r="OS19" i="20"/>
  <c r="OR19" i="20"/>
  <c r="OQ19" i="20"/>
  <c r="OP19" i="20"/>
  <c r="OO19" i="20"/>
  <c r="ON19" i="20"/>
  <c r="OM19" i="20"/>
  <c r="OL19" i="20"/>
  <c r="OK19" i="20"/>
  <c r="OJ19" i="20"/>
  <c r="OI19" i="20"/>
  <c r="OH19" i="20"/>
  <c r="OG19" i="20"/>
  <c r="OF19" i="20"/>
  <c r="OE19" i="20"/>
  <c r="OD19" i="20"/>
  <c r="OC19" i="20"/>
  <c r="OB19" i="20"/>
  <c r="OA19" i="20"/>
  <c r="NZ19" i="20"/>
  <c r="NY19" i="20"/>
  <c r="NX19" i="20"/>
  <c r="NW19" i="20"/>
  <c r="NV19" i="20"/>
  <c r="NU19" i="20"/>
  <c r="NT19" i="20"/>
  <c r="NS19" i="20"/>
  <c r="NR19" i="20"/>
  <c r="NQ19" i="20"/>
  <c r="NP19" i="20"/>
  <c r="NO19" i="20"/>
  <c r="NN19" i="20"/>
  <c r="NM19" i="20"/>
  <c r="NL19" i="20"/>
  <c r="NK19" i="20"/>
  <c r="NJ19" i="20"/>
  <c r="NI19" i="20"/>
  <c r="NH19" i="20"/>
  <c r="NG19" i="20"/>
  <c r="NF19" i="20"/>
  <c r="NE19" i="20"/>
  <c r="ND19" i="20"/>
  <c r="NC19" i="20"/>
  <c r="NB19" i="20"/>
  <c r="NA19" i="20"/>
  <c r="MZ19" i="20"/>
  <c r="MY19" i="20"/>
  <c r="MX19" i="20"/>
  <c r="MW19" i="20"/>
  <c r="MV19" i="20"/>
  <c r="MU19" i="20"/>
  <c r="MT19" i="20"/>
  <c r="MS19" i="20"/>
  <c r="MR19" i="20"/>
  <c r="MQ19" i="20"/>
  <c r="MP19" i="20"/>
  <c r="MO19" i="20"/>
  <c r="MN19" i="20"/>
  <c r="MM19" i="20"/>
  <c r="ML19" i="20"/>
  <c r="MK19" i="20"/>
  <c r="MJ19" i="20"/>
  <c r="MI19" i="20"/>
  <c r="MH19" i="20"/>
  <c r="MG19" i="20"/>
  <c r="MF19" i="20"/>
  <c r="ME19" i="20"/>
  <c r="MD19" i="20"/>
  <c r="MC19" i="20"/>
  <c r="MB19" i="20"/>
  <c r="MA19" i="20"/>
  <c r="LZ19" i="20"/>
  <c r="LY19" i="20"/>
  <c r="LX19" i="20"/>
  <c r="LW19" i="20"/>
  <c r="LV19" i="20"/>
  <c r="LU19" i="20"/>
  <c r="LT19" i="20"/>
  <c r="LS19" i="20"/>
  <c r="LR19" i="20"/>
  <c r="LQ19" i="20"/>
  <c r="LP19" i="20"/>
  <c r="LO19" i="20"/>
  <c r="LN19" i="20"/>
  <c r="LM19" i="20"/>
  <c r="LL19" i="20"/>
  <c r="LK19" i="20"/>
  <c r="LJ19" i="20"/>
  <c r="LI19" i="20"/>
  <c r="LH19" i="20"/>
  <c r="LG19" i="20"/>
  <c r="LF19" i="20"/>
  <c r="LE19" i="20"/>
  <c r="LD19" i="20"/>
  <c r="LC19" i="20"/>
  <c r="LB19" i="20"/>
  <c r="LA19" i="20"/>
  <c r="KZ19" i="20"/>
  <c r="KY19" i="20"/>
  <c r="KX19" i="20"/>
  <c r="KW19" i="20"/>
  <c r="KV19" i="20"/>
  <c r="KU19" i="20"/>
  <c r="KT19" i="20"/>
  <c r="KS19" i="20"/>
  <c r="KR19" i="20"/>
  <c r="KQ19" i="20"/>
  <c r="KP19" i="20"/>
  <c r="KO19" i="20"/>
  <c r="KN19" i="20"/>
  <c r="KM19" i="20"/>
  <c r="KL19" i="20"/>
  <c r="KK19" i="20"/>
  <c r="KJ19" i="20"/>
  <c r="KI19" i="20"/>
  <c r="KH19" i="20"/>
  <c r="KG19" i="20"/>
  <c r="KF19" i="20"/>
  <c r="KE19" i="20"/>
  <c r="KD19" i="20"/>
  <c r="KC19" i="20"/>
  <c r="KB19" i="20"/>
  <c r="KA19" i="20"/>
  <c r="JZ19" i="20"/>
  <c r="JY19" i="20"/>
  <c r="JX19" i="20"/>
  <c r="JW19" i="20"/>
  <c r="JV19" i="20"/>
  <c r="JU19" i="20"/>
  <c r="JT19" i="20"/>
  <c r="JS19" i="20"/>
  <c r="JR19" i="20"/>
  <c r="JQ19" i="20"/>
  <c r="JP19" i="20"/>
  <c r="JO19" i="20"/>
  <c r="JN19" i="20"/>
  <c r="JM19" i="20"/>
  <c r="JL19" i="20"/>
  <c r="JK19" i="20"/>
  <c r="JJ19" i="20"/>
  <c r="JI19" i="20"/>
  <c r="JH19" i="20"/>
  <c r="JG19" i="20"/>
  <c r="JF19" i="20"/>
  <c r="JE19" i="20"/>
  <c r="JD19" i="20"/>
  <c r="JC19" i="20"/>
  <c r="JB19" i="20"/>
  <c r="JA19" i="20"/>
  <c r="IZ19" i="20"/>
  <c r="IY19" i="20"/>
  <c r="IX19" i="20"/>
  <c r="IW19" i="20"/>
  <c r="IV19" i="20"/>
  <c r="IU19" i="20"/>
  <c r="IT19" i="20"/>
  <c r="IS19" i="20"/>
  <c r="IR19" i="20"/>
  <c r="IQ19" i="20"/>
  <c r="IP19" i="20"/>
  <c r="IO19" i="20"/>
  <c r="IN19" i="20"/>
  <c r="IM19" i="20"/>
  <c r="IL19" i="20"/>
  <c r="IK19" i="20"/>
  <c r="IJ19" i="20"/>
  <c r="II19" i="20"/>
  <c r="IH19" i="20"/>
  <c r="IG19" i="20"/>
  <c r="IF19" i="20"/>
  <c r="IE19" i="20"/>
  <c r="ID19" i="20"/>
  <c r="IC19" i="20"/>
  <c r="IB19" i="20"/>
  <c r="IA19" i="20"/>
  <c r="HZ19" i="20"/>
  <c r="HY19" i="20"/>
  <c r="HX19" i="20"/>
  <c r="HW19" i="20"/>
  <c r="HV19" i="20"/>
  <c r="HU19" i="20"/>
  <c r="HT19" i="20"/>
  <c r="HS19" i="20"/>
  <c r="HR19" i="20"/>
  <c r="HQ19" i="20"/>
  <c r="HP19" i="20"/>
  <c r="HO19" i="20"/>
  <c r="HN19" i="20"/>
  <c r="HM19" i="20"/>
  <c r="HL19" i="20"/>
  <c r="HK19" i="20"/>
  <c r="HJ19" i="20"/>
  <c r="HI19" i="20"/>
  <c r="HH19" i="20"/>
  <c r="HG19" i="20"/>
  <c r="HF19" i="20"/>
  <c r="HE19" i="20"/>
  <c r="HD19" i="20"/>
  <c r="HC19" i="20"/>
  <c r="HB19" i="20"/>
  <c r="HA19" i="20"/>
  <c r="GZ19" i="20"/>
  <c r="GY19" i="20"/>
  <c r="GX19" i="20"/>
  <c r="GW19" i="20"/>
  <c r="GV19" i="20"/>
  <c r="GU19" i="20"/>
  <c r="GT19" i="20"/>
  <c r="GS19" i="20"/>
  <c r="GR19" i="20"/>
  <c r="GQ19" i="20"/>
  <c r="GP19" i="20"/>
  <c r="GO19" i="20"/>
  <c r="GN19" i="20"/>
  <c r="GM19" i="20"/>
  <c r="GL19" i="20"/>
  <c r="GK19" i="20"/>
  <c r="GJ19" i="20"/>
  <c r="GI19" i="20"/>
  <c r="GH19" i="20"/>
  <c r="GG19" i="20"/>
  <c r="GF19" i="20"/>
  <c r="GE19" i="20"/>
  <c r="GD19" i="20"/>
  <c r="GC19" i="20"/>
  <c r="GB19" i="20"/>
  <c r="GA19" i="20"/>
  <c r="FZ19" i="20"/>
  <c r="FY19" i="20"/>
  <c r="FX19" i="20"/>
  <c r="FW19" i="20"/>
  <c r="FV19" i="20"/>
  <c r="FU19" i="20"/>
  <c r="FT19" i="20"/>
  <c r="FS19" i="20"/>
  <c r="FR19" i="20"/>
  <c r="FQ19" i="20"/>
  <c r="FP19" i="20"/>
  <c r="FO19" i="20"/>
  <c r="FN19" i="20"/>
  <c r="FM19" i="20"/>
  <c r="FL19" i="20"/>
  <c r="FK19" i="20"/>
  <c r="FJ19" i="20"/>
  <c r="FI19" i="20"/>
  <c r="FH19" i="20"/>
  <c r="FG19" i="20"/>
  <c r="FF19" i="20"/>
  <c r="FE19" i="20"/>
  <c r="FD19" i="20"/>
  <c r="FC19" i="20"/>
  <c r="FB19" i="20"/>
  <c r="FA19" i="20"/>
  <c r="EZ19" i="20"/>
  <c r="EY19" i="20"/>
  <c r="EX19" i="20"/>
  <c r="EW19" i="20"/>
  <c r="EV19" i="20"/>
  <c r="EU19" i="20"/>
  <c r="ET19" i="20"/>
  <c r="ES19" i="20"/>
  <c r="ER19" i="20"/>
  <c r="EQ19" i="20"/>
  <c r="EP19" i="20"/>
  <c r="EO19" i="20"/>
  <c r="EN19" i="20"/>
  <c r="EM19" i="20"/>
  <c r="EL19" i="20"/>
  <c r="EK19" i="20"/>
  <c r="EJ19" i="20"/>
  <c r="EI19" i="20"/>
  <c r="EH19" i="20"/>
  <c r="EG19" i="20"/>
  <c r="EF19" i="20"/>
  <c r="EE19" i="20"/>
  <c r="ED19" i="20"/>
  <c r="EC19" i="20"/>
  <c r="EB19" i="20"/>
  <c r="EA19" i="20"/>
  <c r="DZ19" i="20"/>
  <c r="DY19" i="20"/>
  <c r="DX19" i="20"/>
  <c r="DW19" i="20"/>
  <c r="DV19" i="20"/>
  <c r="DU19" i="20"/>
  <c r="DT19" i="20"/>
  <c r="DS19" i="20"/>
  <c r="DR19" i="20"/>
  <c r="DQ19" i="20"/>
  <c r="DO19" i="20"/>
  <c r="DN19" i="20"/>
  <c r="DM19" i="20"/>
  <c r="DL19" i="20"/>
  <c r="DK19" i="20"/>
  <c r="DJ19" i="20"/>
  <c r="DI19" i="20"/>
  <c r="DH19" i="20"/>
  <c r="DG19" i="20"/>
  <c r="DF19" i="20"/>
  <c r="DE19" i="20"/>
  <c r="DD19" i="20"/>
  <c r="DC19" i="20"/>
  <c r="DB19" i="20"/>
  <c r="DA19" i="20"/>
  <c r="CZ19" i="20"/>
  <c r="CY19" i="20"/>
  <c r="CX19" i="20"/>
  <c r="CW19" i="20"/>
  <c r="CV19" i="20"/>
  <c r="CU19" i="20"/>
  <c r="CT19" i="20"/>
  <c r="CS19" i="20"/>
  <c r="CR19" i="20"/>
  <c r="CQ19" i="20"/>
  <c r="CP19" i="20"/>
  <c r="CO19" i="20"/>
  <c r="CN19" i="20"/>
  <c r="CM19" i="20"/>
  <c r="CL19" i="20"/>
  <c r="CK19" i="20"/>
  <c r="CJ19" i="20"/>
  <c r="CI19" i="20"/>
  <c r="CH19" i="20"/>
  <c r="CG19" i="20"/>
  <c r="CF19" i="20"/>
  <c r="CE19" i="20"/>
  <c r="CD19" i="20"/>
  <c r="CC19" i="20"/>
  <c r="CB19" i="20"/>
  <c r="CA19" i="20"/>
  <c r="BZ19" i="20"/>
  <c r="BY19" i="20"/>
  <c r="BX19" i="20"/>
  <c r="BW19" i="20"/>
  <c r="BV19" i="20"/>
  <c r="BU19" i="20"/>
  <c r="BT19" i="20"/>
  <c r="BS19" i="20"/>
  <c r="BR19" i="20"/>
  <c r="BQ19" i="20"/>
  <c r="BP19" i="20"/>
  <c r="BO19" i="20"/>
  <c r="BN19" i="20"/>
  <c r="BM19" i="20"/>
  <c r="BL19" i="20"/>
  <c r="BK19" i="20"/>
  <c r="BJ19" i="20"/>
  <c r="BI19" i="20"/>
  <c r="BH19" i="20"/>
  <c r="BG19" i="20"/>
  <c r="BF19" i="20"/>
  <c r="BE19" i="20"/>
  <c r="BD19" i="20"/>
  <c r="BC19" i="20"/>
  <c r="BB19" i="20"/>
  <c r="BA19" i="20"/>
  <c r="AZ19" i="20"/>
  <c r="AY19" i="20"/>
  <c r="AX19" i="20"/>
  <c r="AW19" i="20"/>
  <c r="AV19" i="20"/>
  <c r="AU19" i="20"/>
  <c r="AT19" i="20"/>
  <c r="AS19" i="20"/>
  <c r="AR19" i="20"/>
  <c r="AQ19" i="20"/>
  <c r="AP19" i="20"/>
  <c r="AO19" i="20"/>
  <c r="AN19" i="20"/>
  <c r="AM19" i="20"/>
  <c r="AL19" i="20"/>
  <c r="AK19" i="20"/>
  <c r="AJ19" i="20"/>
  <c r="AI19" i="20"/>
  <c r="AH19" i="20"/>
  <c r="AG19" i="20"/>
  <c r="AF19" i="20"/>
  <c r="AE19" i="20"/>
  <c r="AD19" i="20"/>
  <c r="AC19" i="20"/>
  <c r="AB19" i="20"/>
  <c r="AA19" i="20"/>
  <c r="Z19" i="20"/>
  <c r="Y19" i="20"/>
  <c r="X19" i="20"/>
  <c r="W19" i="20"/>
  <c r="V19" i="20"/>
  <c r="U19" i="20"/>
  <c r="T19" i="20"/>
  <c r="S19" i="20"/>
  <c r="R19" i="20"/>
  <c r="Q19" i="20"/>
  <c r="O19" i="20"/>
  <c r="PF18" i="20"/>
  <c r="PE18" i="20"/>
  <c r="PD18" i="20"/>
  <c r="PC18" i="20"/>
  <c r="PB18" i="20"/>
  <c r="PA18" i="20"/>
  <c r="OZ18" i="20"/>
  <c r="OY18" i="20"/>
  <c r="OX18" i="20"/>
  <c r="OW18" i="20"/>
  <c r="OV18" i="20"/>
  <c r="OU18" i="20"/>
  <c r="OT18" i="20"/>
  <c r="OS18" i="20"/>
  <c r="OR18" i="20"/>
  <c r="OQ18" i="20"/>
  <c r="OP18" i="20"/>
  <c r="OO18" i="20"/>
  <c r="ON18" i="20"/>
  <c r="OM18" i="20"/>
  <c r="OL18" i="20"/>
  <c r="OK18" i="20"/>
  <c r="OJ18" i="20"/>
  <c r="OI18" i="20"/>
  <c r="OH18" i="20"/>
  <c r="OG18" i="20"/>
  <c r="OF18" i="20"/>
  <c r="OE18" i="20"/>
  <c r="OD18" i="20"/>
  <c r="OC18" i="20"/>
  <c r="OB18" i="20"/>
  <c r="OA18" i="20"/>
  <c r="NZ18" i="20"/>
  <c r="NY18" i="20"/>
  <c r="NX18" i="20"/>
  <c r="NW18" i="20"/>
  <c r="NV18" i="20"/>
  <c r="NU18" i="20"/>
  <c r="NT18" i="20"/>
  <c r="NS18" i="20"/>
  <c r="NR18" i="20"/>
  <c r="NQ18" i="20"/>
  <c r="NP18" i="20"/>
  <c r="NO18" i="20"/>
  <c r="NN18" i="20"/>
  <c r="NM18" i="20"/>
  <c r="NL18" i="20"/>
  <c r="NK18" i="20"/>
  <c r="NJ18" i="20"/>
  <c r="NI18" i="20"/>
  <c r="NH18" i="20"/>
  <c r="NG18" i="20"/>
  <c r="NF18" i="20"/>
  <c r="NE18" i="20"/>
  <c r="ND18" i="20"/>
  <c r="NC18" i="20"/>
  <c r="NB18" i="20"/>
  <c r="NA18" i="20"/>
  <c r="MZ18" i="20"/>
  <c r="MY18" i="20"/>
  <c r="MX18" i="20"/>
  <c r="MW18" i="20"/>
  <c r="MV18" i="20"/>
  <c r="MU18" i="20"/>
  <c r="MT18" i="20"/>
  <c r="MS18" i="20"/>
  <c r="MR18" i="20"/>
  <c r="MQ18" i="20"/>
  <c r="MP18" i="20"/>
  <c r="MO18" i="20"/>
  <c r="MN18" i="20"/>
  <c r="MM18" i="20"/>
  <c r="ML18" i="20"/>
  <c r="MK18" i="20"/>
  <c r="MJ18" i="20"/>
  <c r="MI18" i="20"/>
  <c r="MH18" i="20"/>
  <c r="MG18" i="20"/>
  <c r="MF18" i="20"/>
  <c r="ME18" i="20"/>
  <c r="MD18" i="20"/>
  <c r="MC18" i="20"/>
  <c r="MB18" i="20"/>
  <c r="MA18" i="20"/>
  <c r="LZ18" i="20"/>
  <c r="LY18" i="20"/>
  <c r="LX18" i="20"/>
  <c r="LW18" i="20"/>
  <c r="LV18" i="20"/>
  <c r="LU18" i="20"/>
  <c r="LT18" i="20"/>
  <c r="LS18" i="20"/>
  <c r="LR18" i="20"/>
  <c r="LQ18" i="20"/>
  <c r="LP18" i="20"/>
  <c r="LO18" i="20"/>
  <c r="LN18" i="20"/>
  <c r="LM18" i="20"/>
  <c r="LL18" i="20"/>
  <c r="LK18" i="20"/>
  <c r="LJ18" i="20"/>
  <c r="LI18" i="20"/>
  <c r="LH18" i="20"/>
  <c r="LG18" i="20"/>
  <c r="LF18" i="20"/>
  <c r="LE18" i="20"/>
  <c r="LD18" i="20"/>
  <c r="LC18" i="20"/>
  <c r="LB18" i="20"/>
  <c r="LA18" i="20"/>
  <c r="KZ18" i="20"/>
  <c r="KY18" i="20"/>
  <c r="KX18" i="20"/>
  <c r="KW18" i="20"/>
  <c r="KV18" i="20"/>
  <c r="KU18" i="20"/>
  <c r="KT18" i="20"/>
  <c r="KS18" i="20"/>
  <c r="KR18" i="20"/>
  <c r="KQ18" i="20"/>
  <c r="KP18" i="20"/>
  <c r="KO18" i="20"/>
  <c r="KN18" i="20"/>
  <c r="KM18" i="20"/>
  <c r="KL18" i="20"/>
  <c r="KK18" i="20"/>
  <c r="KJ18" i="20"/>
  <c r="KI18" i="20"/>
  <c r="KH18" i="20"/>
  <c r="KG18" i="20"/>
  <c r="KF18" i="20"/>
  <c r="KE18" i="20"/>
  <c r="KD18" i="20"/>
  <c r="KC18" i="20"/>
  <c r="KB18" i="20"/>
  <c r="KA18" i="20"/>
  <c r="JZ18" i="20"/>
  <c r="JY18" i="20"/>
  <c r="JX18" i="20"/>
  <c r="JW18" i="20"/>
  <c r="JV18" i="20"/>
  <c r="JU18" i="20"/>
  <c r="JT18" i="20"/>
  <c r="JS18" i="20"/>
  <c r="JR18" i="20"/>
  <c r="JQ18" i="20"/>
  <c r="JP18" i="20"/>
  <c r="JO18" i="20"/>
  <c r="JN18" i="20"/>
  <c r="JM18" i="20"/>
  <c r="JL18" i="20"/>
  <c r="JK18" i="20"/>
  <c r="JJ18" i="20"/>
  <c r="JI18" i="20"/>
  <c r="JH18" i="20"/>
  <c r="JG18" i="20"/>
  <c r="JF18" i="20"/>
  <c r="JE18" i="20"/>
  <c r="JD18" i="20"/>
  <c r="JC18" i="20"/>
  <c r="JB18" i="20"/>
  <c r="JA18" i="20"/>
  <c r="IZ18" i="20"/>
  <c r="IY18" i="20"/>
  <c r="IX18" i="20"/>
  <c r="IW18" i="20"/>
  <c r="IV18" i="20"/>
  <c r="IU18" i="20"/>
  <c r="IT18" i="20"/>
  <c r="IS18" i="20"/>
  <c r="IR18" i="20"/>
  <c r="IQ18" i="20"/>
  <c r="IP18" i="20"/>
  <c r="IO18" i="20"/>
  <c r="IN18" i="20"/>
  <c r="IM18" i="20"/>
  <c r="IL18" i="20"/>
  <c r="IK18" i="20"/>
  <c r="IJ18" i="20"/>
  <c r="II18" i="20"/>
  <c r="IH18" i="20"/>
  <c r="IG18" i="20"/>
  <c r="IF18" i="20"/>
  <c r="IE18" i="20"/>
  <c r="ID18" i="20"/>
  <c r="IC18" i="20"/>
  <c r="IB18" i="20"/>
  <c r="IA18" i="20"/>
  <c r="HZ18" i="20"/>
  <c r="HY18" i="20"/>
  <c r="HX18" i="20"/>
  <c r="HW18" i="20"/>
  <c r="HV18" i="20"/>
  <c r="HU18" i="20"/>
  <c r="HT18" i="20"/>
  <c r="HS18" i="20"/>
  <c r="HR18" i="20"/>
  <c r="HQ18" i="20"/>
  <c r="HP18" i="20"/>
  <c r="HO18" i="20"/>
  <c r="HN18" i="20"/>
  <c r="HM18" i="20"/>
  <c r="HL18" i="20"/>
  <c r="HK18" i="20"/>
  <c r="HJ18" i="20"/>
  <c r="HI18" i="20"/>
  <c r="HH18" i="20"/>
  <c r="HG18" i="20"/>
  <c r="HF18" i="20"/>
  <c r="HE18" i="20"/>
  <c r="HD18" i="20"/>
  <c r="HC18" i="20"/>
  <c r="HB18" i="20"/>
  <c r="HA18" i="20"/>
  <c r="GZ18" i="20"/>
  <c r="GY18" i="20"/>
  <c r="GX18" i="20"/>
  <c r="GW18" i="20"/>
  <c r="GV18" i="20"/>
  <c r="GU18" i="20"/>
  <c r="GT18" i="20"/>
  <c r="GS18" i="20"/>
  <c r="GR18" i="20"/>
  <c r="GQ18" i="20"/>
  <c r="GP18" i="20"/>
  <c r="GO18" i="20"/>
  <c r="GN18" i="20"/>
  <c r="GM18" i="20"/>
  <c r="GL18" i="20"/>
  <c r="GK18" i="20"/>
  <c r="GJ18" i="20"/>
  <c r="GI18" i="20"/>
  <c r="GH18" i="20"/>
  <c r="GG18" i="20"/>
  <c r="GF18" i="20"/>
  <c r="GE18" i="20"/>
  <c r="GD18" i="20"/>
  <c r="GC18" i="20"/>
  <c r="GB18" i="20"/>
  <c r="GA18" i="20"/>
  <c r="FZ18" i="20"/>
  <c r="FY18" i="20"/>
  <c r="FX18" i="20"/>
  <c r="FW18" i="20"/>
  <c r="FV18" i="20"/>
  <c r="FU18" i="20"/>
  <c r="FT18" i="20"/>
  <c r="FS18" i="20"/>
  <c r="FR18" i="20"/>
  <c r="FQ18" i="20"/>
  <c r="FP18" i="20"/>
  <c r="FO18" i="20"/>
  <c r="FN18" i="20"/>
  <c r="FM18" i="20"/>
  <c r="FL18" i="20"/>
  <c r="FK18" i="20"/>
  <c r="FJ18" i="20"/>
  <c r="FI18" i="20"/>
  <c r="FH18" i="20"/>
  <c r="FG18" i="20"/>
  <c r="FF18" i="20"/>
  <c r="FE18" i="20"/>
  <c r="FD18" i="20"/>
  <c r="FC18" i="20"/>
  <c r="FB18" i="20"/>
  <c r="FA18" i="20"/>
  <c r="EZ18" i="20"/>
  <c r="EY18" i="20"/>
  <c r="EX18" i="20"/>
  <c r="EW18" i="20"/>
  <c r="EV18" i="20"/>
  <c r="EU18" i="20"/>
  <c r="ET18" i="20"/>
  <c r="ES18" i="20"/>
  <c r="ER18" i="20"/>
  <c r="EQ18" i="20"/>
  <c r="EP18" i="20"/>
  <c r="EO18" i="20"/>
  <c r="EN18" i="20"/>
  <c r="EM18" i="20"/>
  <c r="EL18" i="20"/>
  <c r="EK18" i="20"/>
  <c r="EJ18" i="20"/>
  <c r="EI18" i="20"/>
  <c r="EH18" i="20"/>
  <c r="EG18" i="20"/>
  <c r="EF18" i="20"/>
  <c r="EE18" i="20"/>
  <c r="ED18" i="20"/>
  <c r="EC18" i="20"/>
  <c r="EB18" i="20"/>
  <c r="EA18" i="20"/>
  <c r="DZ18" i="20"/>
  <c r="DY18" i="20"/>
  <c r="DX18" i="20"/>
  <c r="DW18" i="20"/>
  <c r="DV18" i="20"/>
  <c r="DU18" i="20"/>
  <c r="DT18" i="20"/>
  <c r="DS18" i="20"/>
  <c r="DR18" i="20"/>
  <c r="DQ18" i="20"/>
  <c r="DO18" i="20"/>
  <c r="DN18" i="20"/>
  <c r="DM18" i="20"/>
  <c r="DL18" i="20"/>
  <c r="DK18" i="20"/>
  <c r="DJ18" i="20"/>
  <c r="DI18" i="20"/>
  <c r="DH18" i="20"/>
  <c r="DG18" i="20"/>
  <c r="DF18" i="20"/>
  <c r="DE18" i="20"/>
  <c r="DD18" i="20"/>
  <c r="DC18" i="20"/>
  <c r="DB18" i="20"/>
  <c r="DA18" i="20"/>
  <c r="CZ18" i="20"/>
  <c r="CY18" i="20"/>
  <c r="CX18" i="20"/>
  <c r="CW18" i="20"/>
  <c r="CV18" i="20"/>
  <c r="CU18" i="20"/>
  <c r="CT18" i="20"/>
  <c r="CS18" i="20"/>
  <c r="CR18" i="20"/>
  <c r="CQ18" i="20"/>
  <c r="CP18" i="20"/>
  <c r="CO18" i="20"/>
  <c r="CN18" i="20"/>
  <c r="CM18" i="20"/>
  <c r="CL18" i="20"/>
  <c r="CK18" i="20"/>
  <c r="CJ18" i="20"/>
  <c r="CI18" i="20"/>
  <c r="CH18" i="20"/>
  <c r="CG18" i="20"/>
  <c r="CF18" i="20"/>
  <c r="CE18" i="20"/>
  <c r="CD18" i="20"/>
  <c r="CC18" i="20"/>
  <c r="CB18" i="20"/>
  <c r="CA18" i="20"/>
  <c r="BZ18" i="20"/>
  <c r="BY18" i="20"/>
  <c r="BX18" i="20"/>
  <c r="BW18" i="20"/>
  <c r="BV18" i="20"/>
  <c r="BU18" i="20"/>
  <c r="BT18" i="20"/>
  <c r="BS18" i="20"/>
  <c r="BR18" i="20"/>
  <c r="BQ18" i="20"/>
  <c r="BP18" i="20"/>
  <c r="BO18" i="20"/>
  <c r="BN18" i="20"/>
  <c r="BM18" i="20"/>
  <c r="BL18" i="20"/>
  <c r="BK18" i="20"/>
  <c r="BJ18" i="20"/>
  <c r="BI18" i="20"/>
  <c r="BH18" i="20"/>
  <c r="BG18" i="20"/>
  <c r="BF18" i="20"/>
  <c r="BE18" i="20"/>
  <c r="BD18" i="20"/>
  <c r="BC18" i="20"/>
  <c r="BB18" i="20"/>
  <c r="BA18" i="20"/>
  <c r="AZ18" i="20"/>
  <c r="AY18" i="20"/>
  <c r="AX18" i="20"/>
  <c r="AW18" i="20"/>
  <c r="AV18" i="20"/>
  <c r="AU18" i="20"/>
  <c r="AT18" i="20"/>
  <c r="AS18" i="20"/>
  <c r="AR18" i="20"/>
  <c r="AQ18" i="20"/>
  <c r="AP18" i="20"/>
  <c r="AO18" i="20"/>
  <c r="AN18" i="20"/>
  <c r="AM18" i="20"/>
  <c r="AL18" i="20"/>
  <c r="AK18" i="20"/>
  <c r="AJ18" i="20"/>
  <c r="AI18" i="20"/>
  <c r="AH18" i="20"/>
  <c r="AG18" i="20"/>
  <c r="AF18" i="20"/>
  <c r="AE18" i="20"/>
  <c r="AD18" i="20"/>
  <c r="AC18" i="20"/>
  <c r="AB18" i="20"/>
  <c r="AA18" i="20"/>
  <c r="Z18" i="20"/>
  <c r="Y18" i="20"/>
  <c r="X18" i="20"/>
  <c r="W18" i="20"/>
  <c r="V18" i="20"/>
  <c r="U18" i="20"/>
  <c r="T18" i="20"/>
  <c r="S18" i="20"/>
  <c r="R18" i="20"/>
  <c r="Q18" i="20"/>
  <c r="O18" i="20"/>
  <c r="PF17" i="20"/>
  <c r="PE17" i="20"/>
  <c r="PD17" i="20"/>
  <c r="PC17" i="20"/>
  <c r="PB17" i="20"/>
  <c r="PA17" i="20"/>
  <c r="OZ17" i="20"/>
  <c r="OY17" i="20"/>
  <c r="OX17" i="20"/>
  <c r="OW17" i="20"/>
  <c r="OV17" i="20"/>
  <c r="OU17" i="20"/>
  <c r="OT17" i="20"/>
  <c r="OS17" i="20"/>
  <c r="OR17" i="20"/>
  <c r="OQ17" i="20"/>
  <c r="OP17" i="20"/>
  <c r="OO17" i="20"/>
  <c r="ON17" i="20"/>
  <c r="OM17" i="20"/>
  <c r="OL17" i="20"/>
  <c r="OK17" i="20"/>
  <c r="OJ17" i="20"/>
  <c r="OI17" i="20"/>
  <c r="OH17" i="20"/>
  <c r="OG17" i="20"/>
  <c r="OF17" i="20"/>
  <c r="OE17" i="20"/>
  <c r="OD17" i="20"/>
  <c r="OC17" i="20"/>
  <c r="OB17" i="20"/>
  <c r="OA17" i="20"/>
  <c r="NZ17" i="20"/>
  <c r="NY17" i="20"/>
  <c r="NX17" i="20"/>
  <c r="NW17" i="20"/>
  <c r="NV17" i="20"/>
  <c r="NU17" i="20"/>
  <c r="NT17" i="20"/>
  <c r="NS17" i="20"/>
  <c r="NR17" i="20"/>
  <c r="NQ17" i="20"/>
  <c r="NP17" i="20"/>
  <c r="NO17" i="20"/>
  <c r="NN17" i="20"/>
  <c r="NM17" i="20"/>
  <c r="NL17" i="20"/>
  <c r="NK17" i="20"/>
  <c r="NJ17" i="20"/>
  <c r="NI17" i="20"/>
  <c r="NH17" i="20"/>
  <c r="NG17" i="20"/>
  <c r="NF17" i="20"/>
  <c r="NE17" i="20"/>
  <c r="ND17" i="20"/>
  <c r="NC17" i="20"/>
  <c r="NB17" i="20"/>
  <c r="NA17" i="20"/>
  <c r="MZ17" i="20"/>
  <c r="MY17" i="20"/>
  <c r="MX17" i="20"/>
  <c r="MW17" i="20"/>
  <c r="MV17" i="20"/>
  <c r="MU17" i="20"/>
  <c r="MT17" i="20"/>
  <c r="MS17" i="20"/>
  <c r="MR17" i="20"/>
  <c r="MQ17" i="20"/>
  <c r="MP17" i="20"/>
  <c r="MO17" i="20"/>
  <c r="MN17" i="20"/>
  <c r="MM17" i="20"/>
  <c r="ML17" i="20"/>
  <c r="MK17" i="20"/>
  <c r="MJ17" i="20"/>
  <c r="MI17" i="20"/>
  <c r="MH17" i="20"/>
  <c r="MG17" i="20"/>
  <c r="MF17" i="20"/>
  <c r="ME17" i="20"/>
  <c r="MD17" i="20"/>
  <c r="MC17" i="20"/>
  <c r="MB17" i="20"/>
  <c r="MA17" i="20"/>
  <c r="LZ17" i="20"/>
  <c r="LY17" i="20"/>
  <c r="LX17" i="20"/>
  <c r="LW17" i="20"/>
  <c r="LV17" i="20"/>
  <c r="LU17" i="20"/>
  <c r="LT17" i="20"/>
  <c r="LS17" i="20"/>
  <c r="LR17" i="20"/>
  <c r="LQ17" i="20"/>
  <c r="LP17" i="20"/>
  <c r="LO17" i="20"/>
  <c r="LN17" i="20"/>
  <c r="LM17" i="20"/>
  <c r="LL17" i="20"/>
  <c r="LK17" i="20"/>
  <c r="LJ17" i="20"/>
  <c r="LI17" i="20"/>
  <c r="LH17" i="20"/>
  <c r="LG17" i="20"/>
  <c r="LF17" i="20"/>
  <c r="LE17" i="20"/>
  <c r="LD17" i="20"/>
  <c r="LC17" i="20"/>
  <c r="LB17" i="20"/>
  <c r="LA17" i="20"/>
  <c r="KZ17" i="20"/>
  <c r="KY17" i="20"/>
  <c r="KX17" i="20"/>
  <c r="KW17" i="20"/>
  <c r="KV17" i="20"/>
  <c r="KU17" i="20"/>
  <c r="KT17" i="20"/>
  <c r="KS17" i="20"/>
  <c r="KR17" i="20"/>
  <c r="KQ17" i="20"/>
  <c r="KP17" i="20"/>
  <c r="KO17" i="20"/>
  <c r="KN17" i="20"/>
  <c r="KM17" i="20"/>
  <c r="KL17" i="20"/>
  <c r="KK17" i="20"/>
  <c r="KJ17" i="20"/>
  <c r="KI17" i="20"/>
  <c r="KH17" i="20"/>
  <c r="KG17" i="20"/>
  <c r="KF17" i="20"/>
  <c r="KE17" i="20"/>
  <c r="KD17" i="20"/>
  <c r="KC17" i="20"/>
  <c r="KB17" i="20"/>
  <c r="KA17" i="20"/>
  <c r="JZ17" i="20"/>
  <c r="JY17" i="20"/>
  <c r="JX17" i="20"/>
  <c r="JW17" i="20"/>
  <c r="JV17" i="20"/>
  <c r="JU17" i="20"/>
  <c r="JT17" i="20"/>
  <c r="JS17" i="20"/>
  <c r="JR17" i="20"/>
  <c r="JQ17" i="20"/>
  <c r="JP17" i="20"/>
  <c r="JO17" i="20"/>
  <c r="JN17" i="20"/>
  <c r="JM17" i="20"/>
  <c r="JL17" i="20"/>
  <c r="JK17" i="20"/>
  <c r="JJ17" i="20"/>
  <c r="JI17" i="20"/>
  <c r="JH17" i="20"/>
  <c r="JG17" i="20"/>
  <c r="JF17" i="20"/>
  <c r="JE17" i="20"/>
  <c r="JD17" i="20"/>
  <c r="JC17" i="20"/>
  <c r="JB17" i="20"/>
  <c r="JA17" i="20"/>
  <c r="IZ17" i="20"/>
  <c r="IY17" i="20"/>
  <c r="IX17" i="20"/>
  <c r="IW17" i="20"/>
  <c r="IV17" i="20"/>
  <c r="IU17" i="20"/>
  <c r="IT17" i="20"/>
  <c r="IS17" i="20"/>
  <c r="IR17" i="20"/>
  <c r="IQ17" i="20"/>
  <c r="IP17" i="20"/>
  <c r="IO17" i="20"/>
  <c r="IN17" i="20"/>
  <c r="IM17" i="20"/>
  <c r="IL17" i="20"/>
  <c r="IK17" i="20"/>
  <c r="IJ17" i="20"/>
  <c r="II17" i="20"/>
  <c r="IH17" i="20"/>
  <c r="IG17" i="20"/>
  <c r="IF17" i="20"/>
  <c r="IE17" i="20"/>
  <c r="ID17" i="20"/>
  <c r="IC17" i="20"/>
  <c r="IB17" i="20"/>
  <c r="IA17" i="20"/>
  <c r="HZ17" i="20"/>
  <c r="HY17" i="20"/>
  <c r="HX17" i="20"/>
  <c r="HW17" i="20"/>
  <c r="HV17" i="20"/>
  <c r="HU17" i="20"/>
  <c r="HT17" i="20"/>
  <c r="HS17" i="20"/>
  <c r="HR17" i="20"/>
  <c r="HQ17" i="20"/>
  <c r="HP17" i="20"/>
  <c r="HO17" i="20"/>
  <c r="HN17" i="20"/>
  <c r="HM17" i="20"/>
  <c r="HL17" i="20"/>
  <c r="HK17" i="20"/>
  <c r="HJ17" i="20"/>
  <c r="HI17" i="20"/>
  <c r="HH17" i="20"/>
  <c r="HG17" i="20"/>
  <c r="HF17" i="20"/>
  <c r="HE17" i="20"/>
  <c r="HD17" i="20"/>
  <c r="HC17" i="20"/>
  <c r="HB17" i="20"/>
  <c r="HA17" i="20"/>
  <c r="GZ17" i="20"/>
  <c r="GY17" i="20"/>
  <c r="GX17" i="20"/>
  <c r="GW17" i="20"/>
  <c r="GV17" i="20"/>
  <c r="GU17" i="20"/>
  <c r="GT17" i="20"/>
  <c r="GS17" i="20"/>
  <c r="GR17" i="20"/>
  <c r="GQ17" i="20"/>
  <c r="GP17" i="20"/>
  <c r="GO17" i="20"/>
  <c r="GN17" i="20"/>
  <c r="GM17" i="20"/>
  <c r="GL17" i="20"/>
  <c r="GK17" i="20"/>
  <c r="GJ17" i="20"/>
  <c r="GI17" i="20"/>
  <c r="GH17" i="20"/>
  <c r="GG17" i="20"/>
  <c r="GF17" i="20"/>
  <c r="GE17" i="20"/>
  <c r="GD17" i="20"/>
  <c r="GC17" i="20"/>
  <c r="GB17" i="20"/>
  <c r="GA17" i="20"/>
  <c r="FZ17" i="20"/>
  <c r="FY17" i="20"/>
  <c r="FX17" i="20"/>
  <c r="FW17" i="20"/>
  <c r="FV17" i="20"/>
  <c r="FU17" i="20"/>
  <c r="FT17" i="20"/>
  <c r="FS17" i="20"/>
  <c r="FR17" i="20"/>
  <c r="FQ17" i="20"/>
  <c r="FP17" i="20"/>
  <c r="FO17" i="20"/>
  <c r="FN17" i="20"/>
  <c r="FM17" i="20"/>
  <c r="FL17" i="20"/>
  <c r="FK17" i="20"/>
  <c r="FJ17" i="20"/>
  <c r="FI17" i="20"/>
  <c r="FH17" i="20"/>
  <c r="FG17" i="20"/>
  <c r="FF17" i="20"/>
  <c r="FE17" i="20"/>
  <c r="FD17" i="20"/>
  <c r="FC17" i="20"/>
  <c r="FB17" i="20"/>
  <c r="FA17" i="20"/>
  <c r="EZ17" i="20"/>
  <c r="EY17" i="20"/>
  <c r="EX17" i="20"/>
  <c r="EW17" i="20"/>
  <c r="EV17" i="20"/>
  <c r="EU17" i="20"/>
  <c r="ET17" i="20"/>
  <c r="ES17" i="20"/>
  <c r="ER17" i="20"/>
  <c r="EQ17" i="20"/>
  <c r="EP17" i="20"/>
  <c r="EO17" i="20"/>
  <c r="EN17" i="20"/>
  <c r="EM17" i="20"/>
  <c r="EL17" i="20"/>
  <c r="EK17" i="20"/>
  <c r="EJ17" i="20"/>
  <c r="EI17" i="20"/>
  <c r="EH17" i="20"/>
  <c r="EG17" i="20"/>
  <c r="EF17" i="20"/>
  <c r="EE17" i="20"/>
  <c r="ED17" i="20"/>
  <c r="EC17" i="20"/>
  <c r="EB17" i="20"/>
  <c r="EA17" i="20"/>
  <c r="DZ17" i="20"/>
  <c r="DY17" i="20"/>
  <c r="DX17" i="20"/>
  <c r="DW17" i="20"/>
  <c r="DV17" i="20"/>
  <c r="DU17" i="20"/>
  <c r="DT17" i="20"/>
  <c r="DS17" i="20"/>
  <c r="DR17" i="20"/>
  <c r="DQ17" i="20"/>
  <c r="DO17" i="20"/>
  <c r="DN17" i="20"/>
  <c r="DM17" i="20"/>
  <c r="DL17" i="20"/>
  <c r="DK17" i="20"/>
  <c r="DJ17" i="20"/>
  <c r="DI17" i="20"/>
  <c r="DH17" i="20"/>
  <c r="DG17" i="20"/>
  <c r="DF17" i="20"/>
  <c r="DE17" i="20"/>
  <c r="DD17" i="20"/>
  <c r="DC17" i="20"/>
  <c r="DB17" i="20"/>
  <c r="DA17" i="20"/>
  <c r="CZ17" i="20"/>
  <c r="CY17" i="20"/>
  <c r="CX17" i="20"/>
  <c r="CW17" i="20"/>
  <c r="CV17" i="20"/>
  <c r="CU17" i="20"/>
  <c r="CT17" i="20"/>
  <c r="CS17" i="20"/>
  <c r="CR17" i="20"/>
  <c r="CQ17" i="20"/>
  <c r="CP17" i="20"/>
  <c r="CO17" i="20"/>
  <c r="CN17" i="20"/>
  <c r="CM17" i="20"/>
  <c r="CL17" i="20"/>
  <c r="CK17" i="20"/>
  <c r="CJ17" i="20"/>
  <c r="CI17" i="20"/>
  <c r="CH17" i="20"/>
  <c r="CG17" i="20"/>
  <c r="CF17" i="20"/>
  <c r="CE17" i="20"/>
  <c r="CD17" i="20"/>
  <c r="CC17" i="20"/>
  <c r="CB17" i="20"/>
  <c r="CA17" i="20"/>
  <c r="BZ17" i="20"/>
  <c r="BY17" i="20"/>
  <c r="BX17" i="20"/>
  <c r="BW17" i="20"/>
  <c r="BV17" i="20"/>
  <c r="BU17" i="20"/>
  <c r="BT17" i="20"/>
  <c r="BS17" i="20"/>
  <c r="BR17" i="20"/>
  <c r="BQ17" i="20"/>
  <c r="BP17" i="20"/>
  <c r="BO17" i="20"/>
  <c r="BN17" i="20"/>
  <c r="BM17" i="20"/>
  <c r="BL17" i="20"/>
  <c r="BK17" i="20"/>
  <c r="BJ17" i="20"/>
  <c r="BI17" i="20"/>
  <c r="BH17" i="20"/>
  <c r="BG17" i="20"/>
  <c r="BF17" i="20"/>
  <c r="BE17" i="20"/>
  <c r="BD17" i="20"/>
  <c r="BC17" i="20"/>
  <c r="BB17" i="20"/>
  <c r="BA17" i="20"/>
  <c r="AZ17" i="20"/>
  <c r="AY17" i="20"/>
  <c r="AX17" i="20"/>
  <c r="AW17" i="20"/>
  <c r="AV17" i="20"/>
  <c r="AU17" i="20"/>
  <c r="AT17" i="20"/>
  <c r="AS17" i="20"/>
  <c r="AR17" i="20"/>
  <c r="AQ17" i="20"/>
  <c r="AP17" i="20"/>
  <c r="AO17" i="20"/>
  <c r="AN17" i="20"/>
  <c r="AM17" i="20"/>
  <c r="AL17" i="20"/>
  <c r="AK17" i="20"/>
  <c r="AJ17" i="20"/>
  <c r="AI17" i="20"/>
  <c r="AH17" i="20"/>
  <c r="AG17" i="20"/>
  <c r="AF17" i="20"/>
  <c r="AE17" i="20"/>
  <c r="AD17" i="20"/>
  <c r="AC17" i="20"/>
  <c r="AB17" i="20"/>
  <c r="AA17" i="20"/>
  <c r="Z17" i="20"/>
  <c r="Y17" i="20"/>
  <c r="X17" i="20"/>
  <c r="W17" i="20"/>
  <c r="V17" i="20"/>
  <c r="U17" i="20"/>
  <c r="T17" i="20"/>
  <c r="S17" i="20"/>
  <c r="R17" i="20"/>
  <c r="Q17" i="20"/>
  <c r="O17" i="20"/>
  <c r="DO16" i="20"/>
  <c r="DN16" i="20"/>
  <c r="DM16" i="20"/>
  <c r="DL16" i="20"/>
  <c r="DK16" i="20"/>
  <c r="DJ16" i="20"/>
  <c r="DI16" i="20"/>
  <c r="DH16" i="20"/>
  <c r="DG16" i="20"/>
  <c r="DF16" i="20"/>
  <c r="DE16" i="20"/>
  <c r="DD16" i="20"/>
  <c r="DC16" i="20"/>
  <c r="DB16" i="20"/>
  <c r="DA16" i="20"/>
  <c r="CZ16" i="20"/>
  <c r="CY16" i="20"/>
  <c r="CX16" i="20"/>
  <c r="CW16" i="20"/>
  <c r="CV16" i="20"/>
  <c r="CU16" i="20"/>
  <c r="CT16" i="20"/>
  <c r="CS16" i="20"/>
  <c r="CR16" i="20"/>
  <c r="CQ16" i="20"/>
  <c r="CP16" i="20"/>
  <c r="CO16" i="20"/>
  <c r="CN16" i="20"/>
  <c r="CM16" i="20"/>
  <c r="CL16" i="20"/>
  <c r="CK16" i="20"/>
  <c r="CJ16" i="20"/>
  <c r="CI16" i="20"/>
  <c r="CH16" i="20"/>
  <c r="CG16" i="20"/>
  <c r="CF16" i="20"/>
  <c r="CE16" i="20"/>
  <c r="CD16" i="20"/>
  <c r="CC16" i="20"/>
  <c r="CB16" i="20"/>
  <c r="CA16" i="20"/>
  <c r="BZ16" i="20"/>
  <c r="BY16" i="20"/>
  <c r="BX16" i="20"/>
  <c r="BW16" i="20"/>
  <c r="BV16" i="20"/>
  <c r="BU16" i="20"/>
  <c r="BT16" i="20"/>
  <c r="BS16" i="20"/>
  <c r="BR16" i="20"/>
  <c r="BQ16" i="20"/>
  <c r="BP16" i="20"/>
  <c r="BO16" i="20"/>
  <c r="BN16" i="20"/>
  <c r="BM16" i="20"/>
  <c r="BL16" i="20"/>
  <c r="BK16" i="20"/>
  <c r="BJ16" i="20"/>
  <c r="BI16" i="20"/>
  <c r="BH16" i="20"/>
  <c r="BG16" i="20"/>
  <c r="BF16" i="20"/>
  <c r="BE16" i="20"/>
  <c r="BD16" i="20"/>
  <c r="BC16" i="20"/>
  <c r="BB16" i="20"/>
  <c r="BA16" i="20"/>
  <c r="AZ16" i="20"/>
  <c r="AY16" i="20"/>
  <c r="AX16" i="20"/>
  <c r="AW16" i="20"/>
  <c r="AV16" i="20"/>
  <c r="AU16" i="20"/>
  <c r="AT16" i="20"/>
  <c r="AS16" i="20"/>
  <c r="AR16" i="20"/>
  <c r="AQ16" i="20"/>
  <c r="AP16" i="20"/>
  <c r="AO16" i="20"/>
  <c r="AN16" i="20"/>
  <c r="AM16" i="20"/>
  <c r="AL16" i="20"/>
  <c r="AK16" i="20"/>
  <c r="AJ16" i="20"/>
  <c r="AI16" i="20"/>
  <c r="AH16" i="20"/>
  <c r="AG16" i="20"/>
  <c r="AF16" i="20"/>
  <c r="AE16" i="20"/>
  <c r="AD16" i="20"/>
  <c r="AC16" i="20"/>
  <c r="AB16" i="20"/>
  <c r="AA16" i="20"/>
  <c r="Z16" i="20"/>
  <c r="Y16" i="20"/>
  <c r="X16" i="20"/>
  <c r="W16" i="20"/>
  <c r="V16" i="20"/>
  <c r="U16" i="20"/>
  <c r="T16" i="20"/>
  <c r="S16" i="20"/>
  <c r="R16" i="20"/>
  <c r="Q16" i="20"/>
  <c r="O16" i="20"/>
  <c r="DO15" i="20"/>
  <c r="DN15" i="20"/>
  <c r="DM15" i="20"/>
  <c r="DL15" i="20"/>
  <c r="DK15" i="20"/>
  <c r="DJ15" i="20"/>
  <c r="DI15" i="20"/>
  <c r="DH15" i="20"/>
  <c r="DG15" i="20"/>
  <c r="DF15" i="20"/>
  <c r="DE15" i="20"/>
  <c r="DD15" i="20"/>
  <c r="DC15" i="20"/>
  <c r="DB15" i="20"/>
  <c r="DA15" i="20"/>
  <c r="CZ15" i="20"/>
  <c r="CY15" i="20"/>
  <c r="CX15" i="20"/>
  <c r="CW15" i="20"/>
  <c r="CV15" i="20"/>
  <c r="CU15" i="20"/>
  <c r="CT15" i="20"/>
  <c r="CS15" i="20"/>
  <c r="CR15" i="20"/>
  <c r="CQ15" i="20"/>
  <c r="CP15" i="20"/>
  <c r="CO15" i="20"/>
  <c r="CN15" i="20"/>
  <c r="CM15" i="20"/>
  <c r="CL15" i="20"/>
  <c r="CK15" i="20"/>
  <c r="CJ15" i="20"/>
  <c r="CI15" i="20"/>
  <c r="CH15" i="20"/>
  <c r="CG15" i="20"/>
  <c r="CF15" i="20"/>
  <c r="CE15" i="20"/>
  <c r="CD15" i="20"/>
  <c r="CC15" i="20"/>
  <c r="CB15" i="20"/>
  <c r="CA15" i="20"/>
  <c r="BZ15" i="20"/>
  <c r="BY15" i="20"/>
  <c r="BX15" i="20"/>
  <c r="BW15" i="20"/>
  <c r="BV15" i="20"/>
  <c r="BU15" i="20"/>
  <c r="BT15" i="20"/>
  <c r="BS15" i="20"/>
  <c r="BR15" i="20"/>
  <c r="BQ15" i="20"/>
  <c r="BP15" i="20"/>
  <c r="BO15" i="20"/>
  <c r="BN15" i="20"/>
  <c r="BM15" i="20"/>
  <c r="BL15" i="20"/>
  <c r="BK15" i="20"/>
  <c r="BJ15" i="20"/>
  <c r="BI15" i="20"/>
  <c r="BH15" i="20"/>
  <c r="BG15" i="20"/>
  <c r="BF15" i="20"/>
  <c r="BE15" i="20"/>
  <c r="BD15" i="20"/>
  <c r="BC15" i="20"/>
  <c r="BB15" i="20"/>
  <c r="BA15" i="20"/>
  <c r="AZ15" i="20"/>
  <c r="AY15" i="20"/>
  <c r="AX15" i="20"/>
  <c r="AW15" i="20"/>
  <c r="AV15" i="20"/>
  <c r="AU15" i="20"/>
  <c r="AT15" i="20"/>
  <c r="AS15" i="20"/>
  <c r="AR15" i="20"/>
  <c r="AQ15" i="20"/>
  <c r="AP15" i="20"/>
  <c r="AO15" i="20"/>
  <c r="AN15" i="20"/>
  <c r="AM15" i="20"/>
  <c r="AL15" i="20"/>
  <c r="AK15" i="20"/>
  <c r="AJ15" i="20"/>
  <c r="AI15" i="20"/>
  <c r="AH15" i="20"/>
  <c r="AG15" i="20"/>
  <c r="AF15" i="20"/>
  <c r="AE15" i="20"/>
  <c r="AD15" i="20"/>
  <c r="AC15" i="20"/>
  <c r="AB15" i="20"/>
  <c r="AA15" i="20"/>
  <c r="Z15" i="20"/>
  <c r="Y15" i="20"/>
  <c r="X15" i="20"/>
  <c r="W15" i="20"/>
  <c r="V15" i="20"/>
  <c r="U15" i="20"/>
  <c r="T15" i="20"/>
  <c r="S15" i="20"/>
  <c r="R15" i="20"/>
  <c r="Q15" i="20"/>
  <c r="O15" i="20"/>
  <c r="DO14" i="20"/>
  <c r="DN14" i="20"/>
  <c r="DM14" i="20"/>
  <c r="DL14" i="20"/>
  <c r="DK14" i="20"/>
  <c r="DJ14" i="20"/>
  <c r="DI14" i="20"/>
  <c r="DH14" i="20"/>
  <c r="DG14" i="20"/>
  <c r="DF14" i="20"/>
  <c r="DE14" i="20"/>
  <c r="DD14" i="20"/>
  <c r="DC14" i="20"/>
  <c r="DB14" i="20"/>
  <c r="DA14" i="20"/>
  <c r="CZ14" i="20"/>
  <c r="CY14" i="20"/>
  <c r="CX14" i="20"/>
  <c r="CW14" i="20"/>
  <c r="CV14" i="20"/>
  <c r="CU14" i="20"/>
  <c r="CT14" i="20"/>
  <c r="CS14" i="20"/>
  <c r="CR14" i="20"/>
  <c r="CQ14" i="20"/>
  <c r="CP14" i="20"/>
  <c r="CO14" i="20"/>
  <c r="CN14" i="20"/>
  <c r="CM14" i="20"/>
  <c r="CL14" i="20"/>
  <c r="CK14" i="20"/>
  <c r="CJ14" i="20"/>
  <c r="CI14" i="20"/>
  <c r="CH14" i="20"/>
  <c r="CG14" i="20"/>
  <c r="CF14" i="20"/>
  <c r="CE14" i="20"/>
  <c r="CD14" i="20"/>
  <c r="CC14" i="20"/>
  <c r="CB14" i="20"/>
  <c r="CA14" i="20"/>
  <c r="BZ14" i="20"/>
  <c r="BY14" i="20"/>
  <c r="BX14" i="20"/>
  <c r="BW14" i="20"/>
  <c r="BV14" i="20"/>
  <c r="BU14" i="20"/>
  <c r="BT14" i="20"/>
  <c r="BS14" i="20"/>
  <c r="BR14" i="20"/>
  <c r="BQ14" i="20"/>
  <c r="BP14" i="20"/>
  <c r="BO14" i="20"/>
  <c r="BN14" i="20"/>
  <c r="BM14" i="20"/>
  <c r="BL14" i="20"/>
  <c r="BK14" i="20"/>
  <c r="BJ14" i="20"/>
  <c r="BI14" i="20"/>
  <c r="BH14" i="20"/>
  <c r="BG14" i="20"/>
  <c r="BF14" i="20"/>
  <c r="BE14" i="20"/>
  <c r="BD14" i="20"/>
  <c r="BC14" i="20"/>
  <c r="BB14" i="20"/>
  <c r="BA14" i="20"/>
  <c r="AZ14" i="20"/>
  <c r="AY14" i="20"/>
  <c r="AX14" i="20"/>
  <c r="AW14" i="20"/>
  <c r="AV14" i="20"/>
  <c r="AU14" i="20"/>
  <c r="AT14" i="20"/>
  <c r="AS14" i="20"/>
  <c r="AR14" i="20"/>
  <c r="AQ14" i="20"/>
  <c r="AP14" i="20"/>
  <c r="AO14" i="20"/>
  <c r="AN14" i="20"/>
  <c r="AM14" i="20"/>
  <c r="AL14" i="20"/>
  <c r="AK14" i="20"/>
  <c r="AJ14" i="20"/>
  <c r="AI14" i="20"/>
  <c r="AH14" i="20"/>
  <c r="AG14" i="20"/>
  <c r="AF14" i="20"/>
  <c r="AE14" i="20"/>
  <c r="AD14" i="20"/>
  <c r="AC14" i="20"/>
  <c r="AB14" i="20"/>
  <c r="AA14" i="20"/>
  <c r="Z14" i="20"/>
  <c r="Y14" i="20"/>
  <c r="X14" i="20"/>
  <c r="W14" i="20"/>
  <c r="V14" i="20"/>
  <c r="U14" i="20"/>
  <c r="T14" i="20"/>
  <c r="S14" i="20"/>
  <c r="R14" i="20"/>
  <c r="Q14" i="20"/>
  <c r="O14" i="20"/>
  <c r="DO13" i="20"/>
  <c r="DN13" i="20"/>
  <c r="DM13" i="20"/>
  <c r="DL13" i="20"/>
  <c r="DK13" i="20"/>
  <c r="DJ13" i="20"/>
  <c r="DI13" i="20"/>
  <c r="DH13" i="20"/>
  <c r="DG13" i="20"/>
  <c r="DF13" i="20"/>
  <c r="DE13" i="20"/>
  <c r="DD13" i="20"/>
  <c r="DC13" i="20"/>
  <c r="DB13" i="20"/>
  <c r="DA13" i="20"/>
  <c r="CZ13" i="20"/>
  <c r="CY13" i="20"/>
  <c r="CX13" i="20"/>
  <c r="CW13" i="20"/>
  <c r="CV13" i="20"/>
  <c r="CU13" i="20"/>
  <c r="CT13" i="20"/>
  <c r="CS13" i="20"/>
  <c r="CR13" i="20"/>
  <c r="CQ13" i="20"/>
  <c r="CP13" i="20"/>
  <c r="CO13" i="20"/>
  <c r="CN13" i="20"/>
  <c r="CM13" i="20"/>
  <c r="CL13" i="20"/>
  <c r="CK13" i="20"/>
  <c r="CJ13" i="20"/>
  <c r="CI13" i="20"/>
  <c r="CH13" i="20"/>
  <c r="CG13" i="20"/>
  <c r="CF13" i="20"/>
  <c r="CE13" i="20"/>
  <c r="CD13" i="20"/>
  <c r="CC13" i="20"/>
  <c r="CB13" i="20"/>
  <c r="CA13" i="20"/>
  <c r="BZ13" i="20"/>
  <c r="BY13" i="20"/>
  <c r="BX13" i="20"/>
  <c r="BW13" i="20"/>
  <c r="BV13" i="20"/>
  <c r="BU13" i="20"/>
  <c r="BT13" i="20"/>
  <c r="BS13" i="20"/>
  <c r="BR13" i="20"/>
  <c r="BQ13" i="20"/>
  <c r="BP13" i="20"/>
  <c r="BO13" i="20"/>
  <c r="BN13" i="20"/>
  <c r="BM13" i="20"/>
  <c r="BL13" i="20"/>
  <c r="BK13" i="20"/>
  <c r="BJ13" i="20"/>
  <c r="BI13" i="20"/>
  <c r="BH13" i="20"/>
  <c r="BG13" i="20"/>
  <c r="BF13" i="20"/>
  <c r="BE13" i="20"/>
  <c r="BD13" i="20"/>
  <c r="BC13" i="20"/>
  <c r="BB13" i="20"/>
  <c r="BA13" i="20"/>
  <c r="AZ13" i="20"/>
  <c r="AY13" i="20"/>
  <c r="AX13" i="20"/>
  <c r="AW13" i="20"/>
  <c r="AV13" i="20"/>
  <c r="AU13" i="20"/>
  <c r="AT13" i="20"/>
  <c r="AS13" i="20"/>
  <c r="AR13" i="20"/>
  <c r="AQ13" i="20"/>
  <c r="AP13" i="20"/>
  <c r="AO13" i="20"/>
  <c r="AN13" i="20"/>
  <c r="AM13" i="20"/>
  <c r="AL13" i="20"/>
  <c r="AK13" i="20"/>
  <c r="AJ13" i="20"/>
  <c r="AI13" i="20"/>
  <c r="AH13" i="20"/>
  <c r="AG13" i="20"/>
  <c r="AF13" i="20"/>
  <c r="AE13" i="20"/>
  <c r="AD13" i="20"/>
  <c r="AC13" i="20"/>
  <c r="AB13" i="20"/>
  <c r="AA13" i="20"/>
  <c r="Z13" i="20"/>
  <c r="Y13" i="20"/>
  <c r="X13" i="20"/>
  <c r="W13" i="20"/>
  <c r="V13" i="20"/>
  <c r="U13" i="20"/>
  <c r="T13" i="20"/>
  <c r="S13" i="20"/>
  <c r="R13" i="20"/>
  <c r="Q13" i="20"/>
  <c r="O13" i="20"/>
  <c r="DO12" i="20"/>
  <c r="DN12" i="20"/>
  <c r="DM12" i="20"/>
  <c r="DL12" i="20"/>
  <c r="DK12" i="20"/>
  <c r="DJ12" i="20"/>
  <c r="DI12" i="20"/>
  <c r="DH12" i="20"/>
  <c r="DG12" i="20"/>
  <c r="DF12" i="20"/>
  <c r="DE12" i="20"/>
  <c r="DD12" i="20"/>
  <c r="DC12" i="20"/>
  <c r="DB12" i="20"/>
  <c r="DA12" i="20"/>
  <c r="CZ12" i="20"/>
  <c r="CY12" i="20"/>
  <c r="CX12" i="20"/>
  <c r="CW12" i="20"/>
  <c r="CV12" i="20"/>
  <c r="CU12" i="20"/>
  <c r="CT12" i="20"/>
  <c r="CS12" i="20"/>
  <c r="CR12" i="20"/>
  <c r="CQ12" i="20"/>
  <c r="CP12" i="20"/>
  <c r="CO12" i="20"/>
  <c r="CN12" i="20"/>
  <c r="CM12" i="20"/>
  <c r="CL12" i="20"/>
  <c r="CK12" i="20"/>
  <c r="CJ12" i="20"/>
  <c r="CI12" i="20"/>
  <c r="CH12" i="20"/>
  <c r="CG12" i="20"/>
  <c r="CF12" i="20"/>
  <c r="CE12" i="20"/>
  <c r="CD12" i="20"/>
  <c r="CC12" i="20"/>
  <c r="CB12" i="20"/>
  <c r="CA12" i="20"/>
  <c r="BZ12" i="20"/>
  <c r="BY12" i="20"/>
  <c r="BX12" i="20"/>
  <c r="BW12" i="20"/>
  <c r="BV12" i="20"/>
  <c r="BU12" i="20"/>
  <c r="BT12" i="20"/>
  <c r="BS12" i="20"/>
  <c r="BR12" i="20"/>
  <c r="BQ12" i="20"/>
  <c r="BP12" i="20"/>
  <c r="BO12" i="20"/>
  <c r="BN12" i="20"/>
  <c r="BM12" i="20"/>
  <c r="BL12" i="20"/>
  <c r="BK12" i="20"/>
  <c r="BJ12" i="20"/>
  <c r="BI12" i="20"/>
  <c r="BH12" i="20"/>
  <c r="BG12" i="20"/>
  <c r="BF12" i="20"/>
  <c r="BE12" i="20"/>
  <c r="BD12" i="20"/>
  <c r="BC12" i="20"/>
  <c r="BB12" i="20"/>
  <c r="BA12" i="20"/>
  <c r="AZ12" i="20"/>
  <c r="AY12" i="20"/>
  <c r="AX12" i="20"/>
  <c r="AW12" i="20"/>
  <c r="AV12" i="20"/>
  <c r="AU12" i="20"/>
  <c r="AT12" i="20"/>
  <c r="AS12" i="20"/>
  <c r="AR12" i="20"/>
  <c r="AQ12" i="20"/>
  <c r="AP12" i="20"/>
  <c r="AO12" i="20"/>
  <c r="AN12" i="20"/>
  <c r="AM12" i="20"/>
  <c r="AL12" i="20"/>
  <c r="AK12" i="20"/>
  <c r="AJ12" i="20"/>
  <c r="AI12" i="20"/>
  <c r="AH12" i="20"/>
  <c r="AG12" i="20"/>
  <c r="AF12" i="20"/>
  <c r="AE12" i="20"/>
  <c r="AD12" i="20"/>
  <c r="AC12" i="20"/>
  <c r="AB12" i="20"/>
  <c r="AA12" i="20"/>
  <c r="Z12" i="20"/>
  <c r="Y12" i="20"/>
  <c r="X12" i="20"/>
  <c r="W12" i="20"/>
  <c r="V12" i="20"/>
  <c r="U12" i="20"/>
  <c r="T12" i="20"/>
  <c r="S12" i="20"/>
  <c r="R12" i="20"/>
  <c r="Q12" i="20"/>
  <c r="O12" i="20"/>
  <c r="DO11" i="20"/>
  <c r="DN11" i="20"/>
  <c r="DM11" i="20"/>
  <c r="DL11" i="20"/>
  <c r="DK11" i="20"/>
  <c r="DJ11" i="20"/>
  <c r="DI11" i="20"/>
  <c r="DH11" i="20"/>
  <c r="DG11" i="20"/>
  <c r="DF11" i="20"/>
  <c r="DE11" i="20"/>
  <c r="DD11" i="20"/>
  <c r="DC11" i="20"/>
  <c r="DB11" i="20"/>
  <c r="DA11" i="20"/>
  <c r="CZ11" i="20"/>
  <c r="CY11" i="20"/>
  <c r="CX11" i="20"/>
  <c r="CW11" i="20"/>
  <c r="CV11" i="20"/>
  <c r="CU11" i="20"/>
  <c r="CT11" i="20"/>
  <c r="CS11" i="20"/>
  <c r="CR11" i="20"/>
  <c r="CQ11" i="20"/>
  <c r="CP11" i="20"/>
  <c r="CO11" i="20"/>
  <c r="CN11" i="20"/>
  <c r="CM11" i="20"/>
  <c r="CL11" i="20"/>
  <c r="CK11" i="20"/>
  <c r="CJ11" i="20"/>
  <c r="CI11" i="20"/>
  <c r="CH11" i="20"/>
  <c r="CG11" i="20"/>
  <c r="CF11" i="20"/>
  <c r="CE11" i="20"/>
  <c r="CD11" i="20"/>
  <c r="CC11" i="20"/>
  <c r="CB11" i="20"/>
  <c r="CA11" i="20"/>
  <c r="BZ11" i="20"/>
  <c r="BY11" i="20"/>
  <c r="BX11" i="20"/>
  <c r="BW11" i="20"/>
  <c r="BV11" i="20"/>
  <c r="BU11" i="20"/>
  <c r="BT11" i="20"/>
  <c r="BS11" i="20"/>
  <c r="BR11" i="20"/>
  <c r="BQ11" i="20"/>
  <c r="BP11" i="20"/>
  <c r="BO11" i="20"/>
  <c r="BN11" i="20"/>
  <c r="BM11" i="20"/>
  <c r="BL11" i="20"/>
  <c r="BK11" i="20"/>
  <c r="BJ11" i="20"/>
  <c r="BI11" i="20"/>
  <c r="BH11" i="20"/>
  <c r="BG11" i="20"/>
  <c r="BF11" i="20"/>
  <c r="BE11" i="20"/>
  <c r="BD11" i="20"/>
  <c r="BC11" i="20"/>
  <c r="BB11" i="20"/>
  <c r="BA11" i="20"/>
  <c r="AZ11" i="20"/>
  <c r="AY11" i="20"/>
  <c r="AX11" i="20"/>
  <c r="AW11" i="20"/>
  <c r="AV11" i="20"/>
  <c r="AU11" i="20"/>
  <c r="AT11" i="20"/>
  <c r="AS11" i="20"/>
  <c r="AR11" i="20"/>
  <c r="AQ11" i="20"/>
  <c r="AP11" i="20"/>
  <c r="AO11" i="20"/>
  <c r="AN11" i="20"/>
  <c r="AM11" i="20"/>
  <c r="AL11" i="20"/>
  <c r="AK11" i="20"/>
  <c r="AJ11" i="20"/>
  <c r="AI11" i="20"/>
  <c r="AH11" i="20"/>
  <c r="AG11" i="20"/>
  <c r="AF11" i="20"/>
  <c r="AE11" i="20"/>
  <c r="AD11" i="20"/>
  <c r="AC11" i="20"/>
  <c r="AB11" i="20"/>
  <c r="AA11" i="20"/>
  <c r="Z11" i="20"/>
  <c r="Y11" i="20"/>
  <c r="X11" i="20"/>
  <c r="W11" i="20"/>
  <c r="V11" i="20"/>
  <c r="U11" i="20"/>
  <c r="T11" i="20"/>
  <c r="S11" i="20"/>
  <c r="R11" i="20"/>
  <c r="Q11" i="20"/>
  <c r="O11" i="20"/>
  <c r="PF1" i="20"/>
  <c r="PE1" i="20"/>
  <c r="PD1" i="20"/>
  <c r="PC1" i="20"/>
  <c r="PB1" i="20"/>
  <c r="PA1" i="20"/>
  <c r="OZ1" i="20"/>
  <c r="OY1" i="20"/>
  <c r="OX1" i="20"/>
  <c r="OW1" i="20"/>
  <c r="OV1" i="20"/>
  <c r="OU1" i="20"/>
  <c r="OT1" i="20"/>
  <c r="OS1" i="20"/>
  <c r="OR1" i="20"/>
  <c r="OQ1" i="20"/>
  <c r="OP1" i="20"/>
  <c r="OO1" i="20"/>
  <c r="ON1" i="20"/>
  <c r="OM1" i="20"/>
  <c r="OL1" i="20"/>
  <c r="OK1" i="20"/>
  <c r="OJ1" i="20"/>
  <c r="OI1" i="20"/>
  <c r="OH1" i="20"/>
  <c r="OG1" i="20"/>
  <c r="OF1" i="20"/>
  <c r="OE1" i="20"/>
  <c r="OD1" i="20"/>
  <c r="OC1" i="20"/>
  <c r="OB1" i="20"/>
  <c r="OA1" i="20"/>
  <c r="NZ1" i="20"/>
  <c r="NY1" i="20"/>
  <c r="NX1" i="20"/>
  <c r="NW1" i="20"/>
  <c r="NV1" i="20"/>
  <c r="NU1" i="20"/>
  <c r="NT1" i="20"/>
  <c r="NS1" i="20"/>
  <c r="NR1" i="20"/>
  <c r="NQ1" i="20"/>
  <c r="NP1" i="20"/>
  <c r="NO1" i="20"/>
  <c r="NN1" i="20"/>
  <c r="NM1" i="20"/>
  <c r="NL1" i="20"/>
  <c r="NK1" i="20"/>
  <c r="NJ1" i="20"/>
  <c r="NI1" i="20"/>
  <c r="NH1" i="20"/>
  <c r="NG1" i="20"/>
  <c r="NF1" i="20"/>
  <c r="NE1" i="20"/>
  <c r="ND1" i="20"/>
  <c r="NC1" i="20"/>
  <c r="NB1" i="20"/>
  <c r="NA1" i="20"/>
  <c r="MZ1" i="20"/>
  <c r="MY1" i="20"/>
  <c r="MX1" i="20"/>
  <c r="MW1" i="20"/>
  <c r="MV1" i="20"/>
  <c r="MU1" i="20"/>
  <c r="MT1" i="20"/>
  <c r="MS1" i="20"/>
  <c r="MR1" i="20"/>
  <c r="MQ1" i="20"/>
  <c r="MP1" i="20"/>
  <c r="MO1" i="20"/>
  <c r="MN1" i="20"/>
  <c r="MM1" i="20"/>
  <c r="ML1" i="20"/>
  <c r="MK1" i="20"/>
  <c r="MJ1" i="20"/>
  <c r="MI1" i="20"/>
  <c r="MH1" i="20"/>
  <c r="MG1" i="20"/>
  <c r="MF1" i="20"/>
  <c r="ME1" i="20"/>
  <c r="MD1" i="20"/>
  <c r="MC1" i="20"/>
  <c r="MB1" i="20"/>
  <c r="MA1" i="20"/>
  <c r="LZ1" i="20"/>
  <c r="LY1" i="20"/>
  <c r="LX1" i="20"/>
  <c r="LW1" i="20"/>
  <c r="LV1" i="20"/>
  <c r="LU1" i="20"/>
  <c r="LT1" i="20"/>
  <c r="LS1" i="20"/>
  <c r="LR1" i="20"/>
  <c r="LQ1" i="20"/>
  <c r="LP1" i="20"/>
  <c r="LO1" i="20"/>
  <c r="LN1" i="20"/>
  <c r="LM1" i="20"/>
  <c r="LL1" i="20"/>
  <c r="LK1" i="20"/>
  <c r="LJ1" i="20"/>
  <c r="LI1" i="20"/>
  <c r="LH1" i="20"/>
  <c r="LG1" i="20"/>
  <c r="LF1" i="20"/>
  <c r="LE1" i="20"/>
  <c r="LD1" i="20"/>
  <c r="LC1" i="20"/>
  <c r="LB1" i="20"/>
  <c r="LA1" i="20"/>
  <c r="KZ1" i="20"/>
  <c r="KY1" i="20"/>
  <c r="KX1" i="20"/>
  <c r="KW1" i="20"/>
  <c r="KV1" i="20"/>
  <c r="KU1" i="20"/>
  <c r="KT1" i="20"/>
  <c r="KS1" i="20"/>
  <c r="KR1" i="20"/>
  <c r="KQ1" i="20"/>
  <c r="KP1" i="20"/>
  <c r="KO1" i="20"/>
  <c r="KN1" i="20"/>
  <c r="KM1" i="20"/>
  <c r="KL1" i="20"/>
  <c r="KK1" i="20"/>
  <c r="KJ1" i="20"/>
  <c r="KI1" i="20"/>
  <c r="KH1" i="20"/>
  <c r="KG1" i="20"/>
  <c r="KF1" i="20"/>
  <c r="KE1" i="20"/>
  <c r="KD1" i="20"/>
  <c r="KC1" i="20"/>
  <c r="KB1" i="20"/>
  <c r="KA1" i="20"/>
  <c r="JZ1" i="20"/>
  <c r="JY1" i="20"/>
  <c r="JX1" i="20"/>
  <c r="JW1" i="20"/>
  <c r="JV1" i="20"/>
  <c r="JU1" i="20"/>
  <c r="JT1" i="20"/>
  <c r="JS1" i="20"/>
  <c r="JR1" i="20"/>
  <c r="JQ1" i="20"/>
  <c r="JP1" i="20"/>
  <c r="JO1" i="20"/>
  <c r="JN1" i="20"/>
  <c r="JM1" i="20"/>
  <c r="JL1" i="20"/>
  <c r="JK1" i="20"/>
  <c r="JJ1" i="20"/>
  <c r="JI1" i="20"/>
  <c r="JH1" i="20"/>
  <c r="JG1" i="20"/>
  <c r="JF1" i="20"/>
  <c r="JE1" i="20"/>
  <c r="JD1" i="20"/>
  <c r="JC1" i="20"/>
  <c r="JB1" i="20"/>
  <c r="JA1" i="20"/>
  <c r="IZ1" i="20"/>
  <c r="IY1" i="20"/>
  <c r="IX1" i="20"/>
  <c r="IW1" i="20"/>
  <c r="IV1" i="20"/>
  <c r="IU1" i="20"/>
  <c r="IT1" i="20"/>
  <c r="IS1" i="20"/>
  <c r="IR1" i="20"/>
  <c r="IQ1" i="20"/>
  <c r="IP1" i="20"/>
  <c r="IO1" i="20"/>
  <c r="IN1" i="20"/>
  <c r="IM1" i="20"/>
  <c r="IL1" i="20"/>
  <c r="IK1" i="20"/>
  <c r="IJ1" i="20"/>
  <c r="II1" i="20"/>
  <c r="IH1" i="20"/>
  <c r="IG1" i="20"/>
  <c r="IF1" i="20"/>
  <c r="IE1" i="20"/>
  <c r="ID1" i="20"/>
  <c r="IC1" i="20"/>
  <c r="IB1" i="20"/>
  <c r="IA1" i="20"/>
  <c r="HZ1" i="20"/>
  <c r="HY1" i="20"/>
  <c r="HX1" i="20"/>
  <c r="HW1" i="20"/>
  <c r="HV1" i="20"/>
  <c r="HU1" i="20"/>
  <c r="HT1" i="20"/>
  <c r="HS1" i="20"/>
  <c r="HR1" i="20"/>
  <c r="HQ1" i="20"/>
  <c r="HP1" i="20"/>
  <c r="HO1" i="20"/>
  <c r="HN1" i="20"/>
  <c r="HM1" i="20"/>
  <c r="HL1" i="20"/>
  <c r="HK1" i="20"/>
  <c r="HJ1" i="20"/>
  <c r="HI1" i="20"/>
  <c r="HH1" i="20"/>
  <c r="HG1" i="20"/>
  <c r="HF1" i="20"/>
  <c r="HE1" i="20"/>
  <c r="HD1" i="20"/>
  <c r="HC1" i="20"/>
  <c r="HB1" i="20"/>
  <c r="HA1" i="20"/>
  <c r="GZ1" i="20"/>
  <c r="GY1" i="20"/>
  <c r="GX1" i="20"/>
  <c r="GW1" i="20"/>
  <c r="GV1" i="20"/>
  <c r="GU1" i="20"/>
  <c r="GT1" i="20"/>
  <c r="GS1" i="20"/>
  <c r="GR1" i="20"/>
  <c r="GQ1" i="20"/>
  <c r="GP1" i="20"/>
  <c r="GO1" i="20"/>
  <c r="GN1" i="20"/>
  <c r="GM1" i="20"/>
  <c r="GL1" i="20"/>
  <c r="GK1" i="20"/>
  <c r="GJ1" i="20"/>
  <c r="GI1" i="20"/>
  <c r="GH1" i="20"/>
  <c r="GG1" i="20"/>
  <c r="GF1" i="20"/>
  <c r="GE1" i="20"/>
  <c r="GD1" i="20"/>
  <c r="GC1" i="20"/>
  <c r="GB1" i="20"/>
  <c r="GA1" i="20"/>
  <c r="FZ1" i="20"/>
  <c r="FY1" i="20"/>
  <c r="FX1" i="20"/>
  <c r="FW1" i="20"/>
  <c r="FV1" i="20"/>
  <c r="FU1" i="20"/>
  <c r="FT1" i="20"/>
  <c r="FS1" i="20"/>
  <c r="FR1" i="20"/>
  <c r="FQ1" i="20"/>
  <c r="FP1" i="20"/>
  <c r="FO1" i="20"/>
  <c r="FN1" i="20"/>
  <c r="FM1" i="20"/>
  <c r="FL1" i="20"/>
  <c r="FK1" i="20"/>
  <c r="FJ1" i="20"/>
  <c r="FI1" i="20"/>
  <c r="FH1" i="20"/>
  <c r="FG1" i="20"/>
  <c r="FF1" i="20"/>
  <c r="FE1" i="20"/>
  <c r="FD1" i="20"/>
  <c r="FC1" i="20"/>
  <c r="FB1" i="20"/>
  <c r="FA1" i="20"/>
  <c r="EZ1" i="20"/>
  <c r="EY1" i="20"/>
  <c r="EX1" i="20"/>
  <c r="EW1" i="20"/>
  <c r="EV1" i="20"/>
  <c r="EU1" i="20"/>
  <c r="ET1" i="20"/>
  <c r="ES1" i="20"/>
  <c r="ER1" i="20"/>
  <c r="EQ1" i="20"/>
  <c r="EP1" i="20"/>
  <c r="EO1" i="20"/>
  <c r="EN1" i="20"/>
  <c r="EM1" i="20"/>
  <c r="EL1" i="20"/>
  <c r="EK1" i="20"/>
  <c r="EJ1" i="20"/>
  <c r="EI1" i="20"/>
  <c r="EH1" i="20"/>
  <c r="EG1" i="20"/>
  <c r="EF1" i="20"/>
  <c r="EE1" i="20"/>
  <c r="ED1" i="20"/>
  <c r="EC1" i="20"/>
  <c r="EB1" i="20"/>
  <c r="EA1" i="20"/>
  <c r="DZ1" i="20"/>
  <c r="DY1" i="20"/>
  <c r="DX1" i="20"/>
  <c r="DW1" i="20"/>
  <c r="DV1" i="20"/>
  <c r="DU1" i="20"/>
  <c r="DT1" i="20"/>
  <c r="DS1" i="20"/>
  <c r="DR1" i="20"/>
  <c r="DQ1" i="20"/>
  <c r="Q10" i="20"/>
  <c r="R10" i="20"/>
  <c r="S10" i="20"/>
  <c r="T10" i="20"/>
  <c r="U10" i="20"/>
  <c r="V10" i="20"/>
  <c r="W10" i="20"/>
  <c r="X10" i="20"/>
  <c r="Y10" i="20"/>
  <c r="Z10" i="20"/>
  <c r="AA10" i="20"/>
  <c r="AB10" i="20"/>
  <c r="AC10" i="20"/>
  <c r="AD10" i="20"/>
  <c r="AE10" i="20"/>
  <c r="AF10" i="20"/>
  <c r="AG10" i="20"/>
  <c r="AH10" i="20"/>
  <c r="AI10" i="20"/>
  <c r="AJ10" i="20"/>
  <c r="AK10" i="20"/>
  <c r="AL10" i="20"/>
  <c r="AM10" i="20"/>
  <c r="AN10" i="20"/>
  <c r="AO10" i="20"/>
  <c r="AP10" i="20"/>
  <c r="AQ10" i="20"/>
  <c r="AR10" i="20"/>
  <c r="AS10" i="20"/>
  <c r="AT10" i="20"/>
  <c r="AU10" i="20"/>
  <c r="AV10" i="20"/>
  <c r="AW10" i="20"/>
  <c r="AX10" i="20"/>
  <c r="AY10" i="20"/>
  <c r="AZ10" i="20"/>
  <c r="BA10" i="20"/>
  <c r="BB10" i="20"/>
  <c r="BC10" i="20"/>
  <c r="BD10" i="20"/>
  <c r="BE10" i="20"/>
  <c r="BF10" i="20"/>
  <c r="BG10" i="20"/>
  <c r="BH10" i="20"/>
  <c r="BI10" i="20"/>
  <c r="BJ10" i="20"/>
  <c r="BK10" i="20"/>
  <c r="BL10" i="20"/>
  <c r="BM10" i="20"/>
  <c r="BN10" i="20"/>
  <c r="BO10" i="20"/>
  <c r="BP10" i="20"/>
  <c r="BQ10" i="20"/>
  <c r="BR10" i="20"/>
  <c r="BS10" i="20"/>
  <c r="BT10" i="20"/>
  <c r="BU10" i="20"/>
  <c r="BV10" i="20"/>
  <c r="BW10" i="20"/>
  <c r="BX10" i="20"/>
  <c r="BY10" i="20"/>
  <c r="BZ10" i="20"/>
  <c r="CA10" i="20"/>
  <c r="CB10" i="20"/>
  <c r="CC10" i="20"/>
  <c r="CD10" i="20"/>
  <c r="CE10" i="20"/>
  <c r="CF10" i="20"/>
  <c r="CG10" i="20"/>
  <c r="CH10" i="20"/>
  <c r="CI10" i="20"/>
  <c r="CJ10" i="20"/>
  <c r="CK10" i="20"/>
  <c r="CL10" i="20"/>
  <c r="CM10" i="20"/>
  <c r="CN10" i="20"/>
  <c r="CO10" i="20"/>
  <c r="CP10" i="20"/>
  <c r="CQ10" i="20"/>
  <c r="CR10" i="20"/>
  <c r="CS10" i="20"/>
  <c r="CT10" i="20"/>
  <c r="CU10" i="20"/>
  <c r="CV10" i="20"/>
  <c r="CW10" i="20"/>
  <c r="CX10" i="20"/>
  <c r="CY10" i="20"/>
  <c r="CZ10" i="20"/>
  <c r="DA10" i="20"/>
  <c r="DB10" i="20"/>
  <c r="DC10" i="20"/>
  <c r="DD10" i="20"/>
  <c r="DE10" i="20"/>
  <c r="DF10" i="20"/>
  <c r="DG10" i="20"/>
  <c r="DH10" i="20"/>
  <c r="DI10" i="20"/>
  <c r="DJ10" i="20"/>
  <c r="DK10" i="20"/>
  <c r="DL10" i="20"/>
  <c r="DM10" i="20"/>
  <c r="DN10" i="20"/>
  <c r="DO10" i="20"/>
  <c r="DP10" i="20"/>
  <c r="DQ10" i="20"/>
  <c r="DR10" i="20"/>
  <c r="DS10" i="20"/>
  <c r="DT10" i="20"/>
  <c r="DU10" i="20"/>
  <c r="DV10" i="20"/>
  <c r="DW10" i="20"/>
  <c r="DX10" i="20"/>
  <c r="DY10" i="20"/>
  <c r="DZ10" i="20"/>
  <c r="EA10" i="20"/>
  <c r="EB10" i="20"/>
  <c r="EC10" i="20"/>
  <c r="ED10" i="20"/>
  <c r="EE10" i="20"/>
  <c r="EF10" i="20"/>
  <c r="EG10" i="20"/>
  <c r="EH10" i="20"/>
  <c r="EI10" i="20"/>
  <c r="EJ10" i="20"/>
  <c r="EK10" i="20"/>
  <c r="EL10" i="20"/>
  <c r="EM10" i="20"/>
  <c r="EN10" i="20"/>
  <c r="EO10" i="20"/>
  <c r="EP10" i="20"/>
  <c r="EQ10" i="20"/>
  <c r="ER10" i="20"/>
  <c r="ES10" i="20"/>
  <c r="ET10" i="20"/>
  <c r="EU10" i="20"/>
  <c r="EV10" i="20"/>
  <c r="EW10" i="20"/>
  <c r="EX10" i="20"/>
  <c r="EY10" i="20"/>
  <c r="EZ10" i="20"/>
  <c r="FA10" i="20"/>
  <c r="FB10" i="20"/>
  <c r="FC10" i="20"/>
  <c r="FD10" i="20"/>
  <c r="FE10" i="20"/>
  <c r="FF10" i="20"/>
  <c r="FG10" i="20"/>
  <c r="FH10" i="20"/>
  <c r="FI10" i="20"/>
  <c r="FJ10" i="20"/>
  <c r="FK10" i="20"/>
  <c r="FL10" i="20"/>
  <c r="FM10" i="20"/>
  <c r="FN10" i="20"/>
  <c r="FO10" i="20"/>
  <c r="FP10" i="20"/>
  <c r="FQ10" i="20"/>
  <c r="FR10" i="20"/>
  <c r="FS10" i="20"/>
  <c r="FT10" i="20"/>
  <c r="FU10" i="20"/>
  <c r="FV10" i="20"/>
  <c r="FW10" i="20"/>
  <c r="FX10" i="20"/>
  <c r="FY10" i="20"/>
  <c r="FZ10" i="20"/>
  <c r="GA10" i="20"/>
  <c r="GB10" i="20"/>
  <c r="GC10" i="20"/>
  <c r="GD10" i="20"/>
  <c r="GE10" i="20"/>
  <c r="GF10" i="20"/>
  <c r="GG10" i="20"/>
  <c r="GH10" i="20"/>
  <c r="GI10" i="20"/>
  <c r="GJ10" i="20"/>
  <c r="GK10" i="20"/>
  <c r="GL10" i="20"/>
  <c r="GM10" i="20"/>
  <c r="GN10" i="20"/>
  <c r="GO10" i="20"/>
  <c r="GP10" i="20"/>
  <c r="GQ10" i="20"/>
  <c r="GR10" i="20"/>
  <c r="GS10" i="20"/>
  <c r="GT10" i="20"/>
  <c r="GU10" i="20"/>
  <c r="GV10" i="20"/>
  <c r="GW10" i="20"/>
  <c r="GX10" i="20"/>
  <c r="GY10" i="20"/>
  <c r="GZ10" i="20"/>
  <c r="HA10" i="20"/>
  <c r="HB10" i="20"/>
  <c r="HC10" i="20"/>
  <c r="HD10" i="20"/>
  <c r="HE10" i="20"/>
  <c r="HF10" i="20"/>
  <c r="HG10" i="20"/>
  <c r="HH10" i="20"/>
  <c r="HI10" i="20"/>
  <c r="HJ10" i="20"/>
  <c r="HK10" i="20"/>
  <c r="HL10" i="20"/>
  <c r="HM10" i="20"/>
  <c r="HN10" i="20"/>
  <c r="HO10" i="20"/>
  <c r="HP10" i="20"/>
  <c r="HQ10" i="20"/>
  <c r="HR10" i="20"/>
  <c r="HS10" i="20"/>
  <c r="HT10" i="20"/>
  <c r="HU10" i="20"/>
  <c r="HV10" i="20"/>
  <c r="HW10" i="20"/>
  <c r="HX10" i="20"/>
  <c r="HY10" i="20"/>
  <c r="HZ10" i="20"/>
  <c r="IA10" i="20"/>
  <c r="IB10" i="20"/>
  <c r="IC10" i="20"/>
  <c r="ID10" i="20"/>
  <c r="IE10" i="20"/>
  <c r="IF10" i="20"/>
  <c r="IG10" i="20"/>
  <c r="IH10" i="20"/>
  <c r="II10" i="20"/>
  <c r="IJ10" i="20"/>
  <c r="IK10" i="20"/>
  <c r="IL10" i="20"/>
  <c r="IM10" i="20"/>
  <c r="IN10" i="20"/>
  <c r="IO10" i="20"/>
  <c r="IP10" i="20"/>
  <c r="IQ10" i="20"/>
  <c r="IR10" i="20"/>
  <c r="IS10" i="20"/>
  <c r="IT10" i="20"/>
  <c r="IU10" i="20"/>
  <c r="IV10" i="20"/>
  <c r="IW10" i="20"/>
  <c r="IX10" i="20"/>
  <c r="IY10" i="20"/>
  <c r="IZ10" i="20"/>
  <c r="JA10" i="20"/>
  <c r="JB10" i="20"/>
  <c r="JC10" i="20"/>
  <c r="JD10" i="20"/>
  <c r="JE10" i="20"/>
  <c r="JF10" i="20"/>
  <c r="JG10" i="20"/>
  <c r="JH10" i="20"/>
  <c r="JI10" i="20"/>
  <c r="JJ10" i="20"/>
  <c r="JK10" i="20"/>
  <c r="JL10" i="20"/>
  <c r="JM10" i="20"/>
  <c r="JN10" i="20"/>
  <c r="JO10" i="20"/>
  <c r="JP10" i="20"/>
  <c r="JQ10" i="20"/>
  <c r="JR10" i="20"/>
  <c r="JS10" i="20"/>
  <c r="JT10" i="20"/>
  <c r="JU10" i="20"/>
  <c r="JV10" i="20"/>
  <c r="JW10" i="20"/>
  <c r="JX10" i="20"/>
  <c r="JY10" i="20"/>
  <c r="JZ10" i="20"/>
  <c r="KA10" i="20"/>
  <c r="KB10" i="20"/>
  <c r="KC10" i="20"/>
  <c r="KD10" i="20"/>
  <c r="KE10" i="20"/>
  <c r="KF10" i="20"/>
  <c r="KG10" i="20"/>
  <c r="KH10" i="20"/>
  <c r="KI10" i="20"/>
  <c r="KJ10" i="20"/>
  <c r="KK10" i="20"/>
  <c r="KL10" i="20"/>
  <c r="KM10" i="20"/>
  <c r="KN10" i="20"/>
  <c r="KO10" i="20"/>
  <c r="KP10" i="20"/>
  <c r="KQ10" i="20"/>
  <c r="KR10" i="20"/>
  <c r="KS10" i="20"/>
  <c r="KT10" i="20"/>
  <c r="KU10" i="20"/>
  <c r="KV10" i="20"/>
  <c r="KW10" i="20"/>
  <c r="KX10" i="20"/>
  <c r="KY10" i="20"/>
  <c r="KZ10" i="20"/>
  <c r="LA10" i="20"/>
  <c r="LB10" i="20"/>
  <c r="LC10" i="20"/>
  <c r="LD10" i="20"/>
  <c r="LE10" i="20"/>
  <c r="LF10" i="20"/>
  <c r="LG10" i="20"/>
  <c r="LH10" i="20"/>
  <c r="LI10" i="20"/>
  <c r="LJ10" i="20"/>
  <c r="LK10" i="20"/>
  <c r="LL10" i="20"/>
  <c r="LM10" i="20"/>
  <c r="LN10" i="20"/>
  <c r="LO10" i="20"/>
  <c r="LP10" i="20"/>
  <c r="LQ10" i="20"/>
  <c r="LR10" i="20"/>
  <c r="LS10" i="20"/>
  <c r="LT10" i="20"/>
  <c r="LU10" i="20"/>
  <c r="LV10" i="20"/>
  <c r="LW10" i="20"/>
  <c r="LX10" i="20"/>
  <c r="LY10" i="20"/>
  <c r="LZ10" i="20"/>
  <c r="MA10" i="20"/>
  <c r="MB10" i="20"/>
  <c r="MC10" i="20"/>
  <c r="MD10" i="20"/>
  <c r="ME10" i="20"/>
  <c r="MF10" i="20"/>
  <c r="MG10" i="20"/>
  <c r="MH10" i="20"/>
  <c r="MI10" i="20"/>
  <c r="MJ10" i="20"/>
  <c r="MK10" i="20"/>
  <c r="ML10" i="20"/>
  <c r="MM10" i="20"/>
  <c r="MN10" i="20"/>
  <c r="MO10" i="20"/>
  <c r="MP10" i="20"/>
  <c r="MQ10" i="20"/>
  <c r="MR10" i="20"/>
  <c r="MS10" i="20"/>
  <c r="MT10" i="20"/>
  <c r="MU10" i="20"/>
  <c r="MV10" i="20"/>
  <c r="MW10" i="20"/>
  <c r="MX10" i="20"/>
  <c r="MY10" i="20"/>
  <c r="MZ10" i="20"/>
  <c r="NA10" i="20"/>
  <c r="NB10" i="20"/>
  <c r="NC10" i="20"/>
  <c r="ND10" i="20"/>
  <c r="NE10" i="20"/>
  <c r="NF10" i="20"/>
  <c r="NG10" i="20"/>
  <c r="NH10" i="20"/>
  <c r="NI10" i="20"/>
  <c r="NJ10" i="20"/>
  <c r="NK10" i="20"/>
  <c r="NL10" i="20"/>
  <c r="NM10" i="20"/>
  <c r="NN10" i="20"/>
  <c r="NO10" i="20"/>
  <c r="NP10" i="20"/>
  <c r="NQ10" i="20"/>
  <c r="NR10" i="20"/>
  <c r="NS10" i="20"/>
  <c r="NT10" i="20"/>
  <c r="NU10" i="20"/>
  <c r="NV10" i="20"/>
  <c r="NW10" i="20"/>
  <c r="NX10" i="20"/>
  <c r="NY10" i="20"/>
  <c r="NZ10" i="20"/>
  <c r="OA10" i="20"/>
  <c r="OB10" i="20"/>
  <c r="OC10" i="20"/>
  <c r="OD10" i="20"/>
  <c r="OE10" i="20"/>
  <c r="OF10" i="20"/>
  <c r="OG10" i="20"/>
  <c r="OH10" i="20"/>
  <c r="OI10" i="20"/>
  <c r="OJ10" i="20"/>
  <c r="OK10" i="20"/>
  <c r="OL10" i="20"/>
  <c r="OM10" i="20"/>
  <c r="ON10" i="20"/>
  <c r="OO10" i="20"/>
  <c r="OP10" i="20"/>
  <c r="OQ10" i="20"/>
  <c r="OR10" i="20"/>
  <c r="OS10" i="20"/>
  <c r="OT10" i="20"/>
  <c r="OU10" i="20"/>
  <c r="OV10" i="20"/>
  <c r="OW10" i="20"/>
  <c r="OX10" i="20"/>
  <c r="OY10" i="20"/>
  <c r="OZ10" i="20"/>
  <c r="PA10" i="20"/>
  <c r="PB10" i="20"/>
  <c r="PC10" i="20"/>
  <c r="PD10" i="20"/>
  <c r="PE10" i="20"/>
  <c r="PF10" i="20"/>
  <c r="Q34" i="20"/>
  <c r="R34" i="20"/>
  <c r="S34" i="20"/>
  <c r="T34" i="20"/>
  <c r="U34" i="20"/>
  <c r="V34" i="20"/>
  <c r="W34" i="20"/>
  <c r="X34" i="20"/>
  <c r="Y34" i="20"/>
  <c r="Z34" i="20"/>
  <c r="AA34" i="20"/>
  <c r="AB34" i="20"/>
  <c r="AC34" i="20"/>
  <c r="AD34" i="20"/>
  <c r="AE34" i="20"/>
  <c r="AF34" i="20"/>
  <c r="AG34" i="20"/>
  <c r="AH34" i="20"/>
  <c r="AI34" i="20"/>
  <c r="AJ34" i="20"/>
  <c r="AK34" i="20"/>
  <c r="AL34" i="20"/>
  <c r="AM34" i="20"/>
  <c r="AN34" i="20"/>
  <c r="AO34" i="20"/>
  <c r="AP34" i="20"/>
  <c r="AQ34" i="20"/>
  <c r="AR34" i="20"/>
  <c r="AS34" i="20"/>
  <c r="AT34" i="20"/>
  <c r="AU34" i="20"/>
  <c r="AV34" i="20"/>
  <c r="AW34" i="20"/>
  <c r="AX34" i="20"/>
  <c r="AY34" i="20"/>
  <c r="AZ34" i="20"/>
  <c r="BA34" i="20"/>
  <c r="BB34" i="20"/>
  <c r="BC34" i="20"/>
  <c r="BD34" i="20"/>
  <c r="BE34" i="20"/>
  <c r="BF34" i="20"/>
  <c r="BG34" i="20"/>
  <c r="BH34" i="20"/>
  <c r="BI34" i="20"/>
  <c r="BJ34" i="20"/>
  <c r="BK34" i="20"/>
  <c r="BL34" i="20"/>
  <c r="BM34" i="20"/>
  <c r="BN34" i="20"/>
  <c r="BO34" i="20"/>
  <c r="BP34" i="20"/>
  <c r="BQ34" i="20"/>
  <c r="BR34" i="20"/>
  <c r="BS34" i="20"/>
  <c r="BT34" i="20"/>
  <c r="BU34" i="20"/>
  <c r="BV34" i="20"/>
  <c r="BW34" i="20"/>
  <c r="BX34" i="20"/>
  <c r="BY34" i="20"/>
  <c r="BZ34" i="20"/>
  <c r="CA34" i="20"/>
  <c r="CB34" i="20"/>
  <c r="CC34" i="20"/>
  <c r="CD34" i="20"/>
  <c r="CE34" i="20"/>
  <c r="CF34" i="20"/>
  <c r="CG34" i="20"/>
  <c r="CH34" i="20"/>
  <c r="CI34" i="20"/>
  <c r="CJ34" i="20"/>
  <c r="CK34" i="20"/>
  <c r="CL34" i="20"/>
  <c r="CM34" i="20"/>
  <c r="CN34" i="20"/>
  <c r="CO34" i="20"/>
  <c r="CP34" i="20"/>
  <c r="CQ34" i="20"/>
  <c r="CR34" i="20"/>
  <c r="CS34" i="20"/>
  <c r="CT34" i="20"/>
  <c r="CU34" i="20"/>
  <c r="CV34" i="20"/>
  <c r="CW34" i="20"/>
  <c r="CX34" i="20"/>
  <c r="CY34" i="20"/>
  <c r="CZ34" i="20"/>
  <c r="DA34" i="20"/>
  <c r="DB34" i="20"/>
  <c r="DC34" i="20"/>
  <c r="DD34" i="20"/>
  <c r="DE34" i="20"/>
  <c r="DF34" i="20"/>
  <c r="DG34" i="20"/>
  <c r="DH34" i="20"/>
  <c r="DI34" i="20"/>
  <c r="DJ34" i="20"/>
  <c r="DK34" i="20"/>
  <c r="DL34" i="20"/>
  <c r="DM34" i="20"/>
  <c r="DN34" i="20"/>
  <c r="DO34" i="20"/>
  <c r="DQ34" i="20"/>
  <c r="DR34" i="20"/>
  <c r="DS34" i="20"/>
  <c r="DT34" i="20"/>
  <c r="DU34" i="20"/>
  <c r="DV34" i="20"/>
  <c r="DW34" i="20"/>
  <c r="DX34" i="20"/>
  <c r="DY34" i="20"/>
  <c r="DZ34" i="20"/>
  <c r="EA34" i="20"/>
  <c r="EB34" i="20"/>
  <c r="EC34" i="20"/>
  <c r="ED34" i="20"/>
  <c r="EE34" i="20"/>
  <c r="EF34" i="20"/>
  <c r="EG34" i="20"/>
  <c r="EH34" i="20"/>
  <c r="EI34" i="20"/>
  <c r="EJ34" i="20"/>
  <c r="EK34" i="20"/>
  <c r="EL34" i="20"/>
  <c r="EM34" i="20"/>
  <c r="EN34" i="20"/>
  <c r="EO34" i="20"/>
  <c r="EP34" i="20"/>
  <c r="EQ34" i="20"/>
  <c r="ER34" i="20"/>
  <c r="ES34" i="20"/>
  <c r="ET34" i="20"/>
  <c r="EU34" i="20"/>
  <c r="EV34" i="20"/>
  <c r="EW34" i="20"/>
  <c r="EX34" i="20"/>
  <c r="EY34" i="20"/>
  <c r="EZ34" i="20"/>
  <c r="FA34" i="20"/>
  <c r="FB34" i="20"/>
  <c r="FC34" i="20"/>
  <c r="FD34" i="20"/>
  <c r="FE34" i="20"/>
  <c r="FF34" i="20"/>
  <c r="FG34" i="20"/>
  <c r="FH34" i="20"/>
  <c r="FI34" i="20"/>
  <c r="FJ34" i="20"/>
  <c r="FK34" i="20"/>
  <c r="FL34" i="20"/>
  <c r="FM34" i="20"/>
  <c r="FN34" i="20"/>
  <c r="FO34" i="20"/>
  <c r="FP34" i="20"/>
  <c r="FQ34" i="20"/>
  <c r="FR34" i="20"/>
  <c r="FS34" i="20"/>
  <c r="FT34" i="20"/>
  <c r="FU34" i="20"/>
  <c r="FV34" i="20"/>
  <c r="FW34" i="20"/>
  <c r="FX34" i="20"/>
  <c r="FY34" i="20"/>
  <c r="FZ34" i="20"/>
  <c r="GA34" i="20"/>
  <c r="GB34" i="20"/>
  <c r="GC34" i="20"/>
  <c r="GD34" i="20"/>
  <c r="GE34" i="20"/>
  <c r="GF34" i="20"/>
  <c r="GG34" i="20"/>
  <c r="GH34" i="20"/>
  <c r="GI34" i="20"/>
  <c r="GJ34" i="20"/>
  <c r="GK34" i="20"/>
  <c r="GL34" i="20"/>
  <c r="GM34" i="20"/>
  <c r="GN34" i="20"/>
  <c r="GO34" i="20"/>
  <c r="GP34" i="20"/>
  <c r="GQ34" i="20"/>
  <c r="GR34" i="20"/>
  <c r="GS34" i="20"/>
  <c r="GT34" i="20"/>
  <c r="GU34" i="20"/>
  <c r="GV34" i="20"/>
  <c r="GW34" i="20"/>
  <c r="GX34" i="20"/>
  <c r="GY34" i="20"/>
  <c r="GZ34" i="20"/>
  <c r="HA34" i="20"/>
  <c r="HB34" i="20"/>
  <c r="HC34" i="20"/>
  <c r="HD34" i="20"/>
  <c r="HE34" i="20"/>
  <c r="HF34" i="20"/>
  <c r="HG34" i="20"/>
  <c r="HH34" i="20"/>
  <c r="HI34" i="20"/>
  <c r="HJ34" i="20"/>
  <c r="HK34" i="20"/>
  <c r="HL34" i="20"/>
  <c r="HM34" i="20"/>
  <c r="HN34" i="20"/>
  <c r="HO34" i="20"/>
  <c r="HP34" i="20"/>
  <c r="HQ34" i="20"/>
  <c r="HR34" i="20"/>
  <c r="HS34" i="20"/>
  <c r="HT34" i="20"/>
  <c r="HU34" i="20"/>
  <c r="HV34" i="20"/>
  <c r="HW34" i="20"/>
  <c r="HX34" i="20"/>
  <c r="HY34" i="20"/>
  <c r="HZ34" i="20"/>
  <c r="IA34" i="20"/>
  <c r="IB34" i="20"/>
  <c r="IC34" i="20"/>
  <c r="ID34" i="20"/>
  <c r="IE34" i="20"/>
  <c r="IF34" i="20"/>
  <c r="IG34" i="20"/>
  <c r="IH34" i="20"/>
  <c r="II34" i="20"/>
  <c r="IJ34" i="20"/>
  <c r="IK34" i="20"/>
  <c r="IL34" i="20"/>
  <c r="IM34" i="20"/>
  <c r="IN34" i="20"/>
  <c r="IO34" i="20"/>
  <c r="IP34" i="20"/>
  <c r="IQ34" i="20"/>
  <c r="IR34" i="20"/>
  <c r="IS34" i="20"/>
  <c r="IT34" i="20"/>
  <c r="IU34" i="20"/>
  <c r="IV34" i="20"/>
  <c r="IW34" i="20"/>
  <c r="IX34" i="20"/>
  <c r="IY34" i="20"/>
  <c r="IZ34" i="20"/>
  <c r="JA34" i="20"/>
  <c r="JB34" i="20"/>
  <c r="JC34" i="20"/>
  <c r="JD34" i="20"/>
  <c r="JE34" i="20"/>
  <c r="JF34" i="20"/>
  <c r="JG34" i="20"/>
  <c r="JH34" i="20"/>
  <c r="JI34" i="20"/>
  <c r="JJ34" i="20"/>
  <c r="JK34" i="20"/>
  <c r="JL34" i="20"/>
  <c r="JM34" i="20"/>
  <c r="JN34" i="20"/>
  <c r="JO34" i="20"/>
  <c r="JP34" i="20"/>
  <c r="JQ34" i="20"/>
  <c r="JR34" i="20"/>
  <c r="JS34" i="20"/>
  <c r="JT34" i="20"/>
  <c r="JU34" i="20"/>
  <c r="JV34" i="20"/>
  <c r="JW34" i="20"/>
  <c r="JX34" i="20"/>
  <c r="JY34" i="20"/>
  <c r="JZ34" i="20"/>
  <c r="KA34" i="20"/>
  <c r="KB34" i="20"/>
  <c r="KC34" i="20"/>
  <c r="KD34" i="20"/>
  <c r="KE34" i="20"/>
  <c r="KF34" i="20"/>
  <c r="KG34" i="20"/>
  <c r="KH34" i="20"/>
  <c r="KI34" i="20"/>
  <c r="KJ34" i="20"/>
  <c r="KK34" i="20"/>
  <c r="KL34" i="20"/>
  <c r="KM34" i="20"/>
  <c r="KN34" i="20"/>
  <c r="KO34" i="20"/>
  <c r="KP34" i="20"/>
  <c r="KQ34" i="20"/>
  <c r="KR34" i="20"/>
  <c r="KS34" i="20"/>
  <c r="KT34" i="20"/>
  <c r="KU34" i="20"/>
  <c r="KV34" i="20"/>
  <c r="KW34" i="20"/>
  <c r="KX34" i="20"/>
  <c r="KY34" i="20"/>
  <c r="KZ34" i="20"/>
  <c r="LA34" i="20"/>
  <c r="LB34" i="20"/>
  <c r="LC34" i="20"/>
  <c r="LD34" i="20"/>
  <c r="LE34" i="20"/>
  <c r="LF34" i="20"/>
  <c r="LG34" i="20"/>
  <c r="LH34" i="20"/>
  <c r="LI34" i="20"/>
  <c r="LJ34" i="20"/>
  <c r="LK34" i="20"/>
  <c r="LL34" i="20"/>
  <c r="LM34" i="20"/>
  <c r="LN34" i="20"/>
  <c r="LO34" i="20"/>
  <c r="LP34" i="20"/>
  <c r="LQ34" i="20"/>
  <c r="LR34" i="20"/>
  <c r="LS34" i="20"/>
  <c r="LT34" i="20"/>
  <c r="LU34" i="20"/>
  <c r="LV34" i="20"/>
  <c r="LW34" i="20"/>
  <c r="LX34" i="20"/>
  <c r="LY34" i="20"/>
  <c r="LZ34" i="20"/>
  <c r="MA34" i="20"/>
  <c r="MB34" i="20"/>
  <c r="MC34" i="20"/>
  <c r="MD34" i="20"/>
  <c r="ME34" i="20"/>
  <c r="MF34" i="20"/>
  <c r="MG34" i="20"/>
  <c r="MH34" i="20"/>
  <c r="MI34" i="20"/>
  <c r="MJ34" i="20"/>
  <c r="MK34" i="20"/>
  <c r="ML34" i="20"/>
  <c r="MM34" i="20"/>
  <c r="MN34" i="20"/>
  <c r="MO34" i="20"/>
  <c r="MP34" i="20"/>
  <c r="MQ34" i="20"/>
  <c r="MR34" i="20"/>
  <c r="MS34" i="20"/>
  <c r="MT34" i="20"/>
  <c r="MU34" i="20"/>
  <c r="MV34" i="20"/>
  <c r="MW34" i="20"/>
  <c r="MX34" i="20"/>
  <c r="MY34" i="20"/>
  <c r="MZ34" i="20"/>
  <c r="NA34" i="20"/>
  <c r="NB34" i="20"/>
  <c r="NC34" i="20"/>
  <c r="ND34" i="20"/>
  <c r="NE34" i="20"/>
  <c r="NF34" i="20"/>
  <c r="NG34" i="20"/>
  <c r="NH34" i="20"/>
  <c r="NI34" i="20"/>
  <c r="NJ34" i="20"/>
  <c r="NK34" i="20"/>
  <c r="NL34" i="20"/>
  <c r="NM34" i="20"/>
  <c r="NN34" i="20"/>
  <c r="NO34" i="20"/>
  <c r="NP34" i="20"/>
  <c r="NQ34" i="20"/>
  <c r="NR34" i="20"/>
  <c r="NS34" i="20"/>
  <c r="NT34" i="20"/>
  <c r="NU34" i="20"/>
  <c r="NV34" i="20"/>
  <c r="NW34" i="20"/>
  <c r="NX34" i="20"/>
  <c r="NY34" i="20"/>
  <c r="NZ34" i="20"/>
  <c r="OA34" i="20"/>
  <c r="OB34" i="20"/>
  <c r="OC34" i="20"/>
  <c r="OD34" i="20"/>
  <c r="OE34" i="20"/>
  <c r="OF34" i="20"/>
  <c r="OG34" i="20"/>
  <c r="OH34" i="20"/>
  <c r="OI34" i="20"/>
  <c r="OJ34" i="20"/>
  <c r="OK34" i="20"/>
  <c r="OL34" i="20"/>
  <c r="OM34" i="20"/>
  <c r="ON34" i="20"/>
  <c r="OO34" i="20"/>
  <c r="OP34" i="20"/>
  <c r="OQ34" i="20"/>
  <c r="OR34" i="20"/>
  <c r="OS34" i="20"/>
  <c r="OT34" i="20"/>
  <c r="OU34" i="20"/>
  <c r="OV34" i="20"/>
  <c r="OW34" i="20"/>
  <c r="OX34" i="20"/>
  <c r="OY34" i="20"/>
  <c r="OZ34" i="20"/>
  <c r="PA34" i="20"/>
  <c r="PB34" i="20"/>
  <c r="PC34" i="20"/>
  <c r="PD34" i="20"/>
  <c r="PE34" i="20"/>
  <c r="PF34" i="20"/>
  <c r="Q35" i="20"/>
  <c r="R35" i="20"/>
  <c r="S35" i="20"/>
  <c r="T35" i="20"/>
  <c r="U35" i="20"/>
  <c r="V35" i="20"/>
  <c r="W35" i="20"/>
  <c r="X35" i="20"/>
  <c r="Y35" i="20"/>
  <c r="Z35" i="20"/>
  <c r="AA35" i="20"/>
  <c r="AB35" i="20"/>
  <c r="AC35" i="20"/>
  <c r="AD35" i="20"/>
  <c r="AE35" i="20"/>
  <c r="AF35" i="20"/>
  <c r="AG35" i="20"/>
  <c r="AH35" i="20"/>
  <c r="AI35" i="20"/>
  <c r="AJ35" i="20"/>
  <c r="AK35" i="20"/>
  <c r="AL35" i="20"/>
  <c r="AM35" i="20"/>
  <c r="AN35" i="20"/>
  <c r="AO35" i="20"/>
  <c r="AP35" i="20"/>
  <c r="AQ35" i="20"/>
  <c r="AR35" i="20"/>
  <c r="AS35" i="20"/>
  <c r="AT35" i="20"/>
  <c r="AU35" i="20"/>
  <c r="AV35" i="20"/>
  <c r="AW35" i="20"/>
  <c r="AX35" i="20"/>
  <c r="AY35" i="20"/>
  <c r="AZ35" i="20"/>
  <c r="BA35" i="20"/>
  <c r="BB35" i="20"/>
  <c r="BC35" i="20"/>
  <c r="BD35" i="20"/>
  <c r="BE35" i="20"/>
  <c r="BF35" i="20"/>
  <c r="BG35" i="20"/>
  <c r="BH35" i="20"/>
  <c r="BI35" i="20"/>
  <c r="BJ35" i="20"/>
  <c r="BK35" i="20"/>
  <c r="BL35" i="20"/>
  <c r="BM35" i="20"/>
  <c r="BN35" i="20"/>
  <c r="BO35" i="20"/>
  <c r="BP35" i="20"/>
  <c r="BQ35" i="20"/>
  <c r="BR35" i="20"/>
  <c r="BS35" i="20"/>
  <c r="BT35" i="20"/>
  <c r="BU35" i="20"/>
  <c r="BV35" i="20"/>
  <c r="BW35" i="20"/>
  <c r="BX35" i="20"/>
  <c r="BY35" i="20"/>
  <c r="BZ35" i="20"/>
  <c r="CA35" i="20"/>
  <c r="CB35" i="20"/>
  <c r="CC35" i="20"/>
  <c r="CD35" i="20"/>
  <c r="CE35" i="20"/>
  <c r="CF35" i="20"/>
  <c r="CG35" i="20"/>
  <c r="CH35" i="20"/>
  <c r="CI35" i="20"/>
  <c r="CJ35" i="20"/>
  <c r="CK35" i="20"/>
  <c r="CL35" i="20"/>
  <c r="CM35" i="20"/>
  <c r="CN35" i="20"/>
  <c r="CO35" i="20"/>
  <c r="CP35" i="20"/>
  <c r="CQ35" i="20"/>
  <c r="CR35" i="20"/>
  <c r="CS35" i="20"/>
  <c r="CT35" i="20"/>
  <c r="CU35" i="20"/>
  <c r="CV35" i="20"/>
  <c r="CW35" i="20"/>
  <c r="CX35" i="20"/>
  <c r="CY35" i="20"/>
  <c r="CZ35" i="20"/>
  <c r="DA35" i="20"/>
  <c r="DB35" i="20"/>
  <c r="DC35" i="20"/>
  <c r="DD35" i="20"/>
  <c r="DE35" i="20"/>
  <c r="DF35" i="20"/>
  <c r="DG35" i="20"/>
  <c r="DH35" i="20"/>
  <c r="DI35" i="20"/>
  <c r="DJ35" i="20"/>
  <c r="DK35" i="20"/>
  <c r="DL35" i="20"/>
  <c r="DM35" i="20"/>
  <c r="DN35" i="20"/>
  <c r="DO35" i="20"/>
  <c r="DQ35" i="20"/>
  <c r="DR35" i="20"/>
  <c r="DS35" i="20"/>
  <c r="DT35" i="20"/>
  <c r="DU35" i="20"/>
  <c r="DV35" i="20"/>
  <c r="DW35" i="20"/>
  <c r="DX35" i="20"/>
  <c r="DY35" i="20"/>
  <c r="DZ35" i="20"/>
  <c r="EA35" i="20"/>
  <c r="EB35" i="20"/>
  <c r="EC35" i="20"/>
  <c r="ED35" i="20"/>
  <c r="EE35" i="20"/>
  <c r="EF35" i="20"/>
  <c r="EG35" i="20"/>
  <c r="EH35" i="20"/>
  <c r="EI35" i="20"/>
  <c r="EJ35" i="20"/>
  <c r="EK35" i="20"/>
  <c r="EL35" i="20"/>
  <c r="EM35" i="20"/>
  <c r="EN35" i="20"/>
  <c r="EO35" i="20"/>
  <c r="EP35" i="20"/>
  <c r="EQ35" i="20"/>
  <c r="ER35" i="20"/>
  <c r="ES35" i="20"/>
  <c r="ET35" i="20"/>
  <c r="EU35" i="20"/>
  <c r="EV35" i="20"/>
  <c r="EW35" i="20"/>
  <c r="EX35" i="20"/>
  <c r="EY35" i="20"/>
  <c r="EZ35" i="20"/>
  <c r="FA35" i="20"/>
  <c r="FB35" i="20"/>
  <c r="FC35" i="20"/>
  <c r="FD35" i="20"/>
  <c r="FE35" i="20"/>
  <c r="FF35" i="20"/>
  <c r="FG35" i="20"/>
  <c r="FH35" i="20"/>
  <c r="FI35" i="20"/>
  <c r="FJ35" i="20"/>
  <c r="FK35" i="20"/>
  <c r="FL35" i="20"/>
  <c r="FM35" i="20"/>
  <c r="FN35" i="20"/>
  <c r="FO35" i="20"/>
  <c r="FP35" i="20"/>
  <c r="FQ35" i="20"/>
  <c r="FR35" i="20"/>
  <c r="FS35" i="20"/>
  <c r="FT35" i="20"/>
  <c r="FU35" i="20"/>
  <c r="FV35" i="20"/>
  <c r="FW35" i="20"/>
  <c r="FX35" i="20"/>
  <c r="FY35" i="20"/>
  <c r="FZ35" i="20"/>
  <c r="GA35" i="20"/>
  <c r="GB35" i="20"/>
  <c r="GC35" i="20"/>
  <c r="GD35" i="20"/>
  <c r="GE35" i="20"/>
  <c r="GF35" i="20"/>
  <c r="GG35" i="20"/>
  <c r="GH35" i="20"/>
  <c r="GI35" i="20"/>
  <c r="GJ35" i="20"/>
  <c r="GK35" i="20"/>
  <c r="GL35" i="20"/>
  <c r="GM35" i="20"/>
  <c r="GN35" i="20"/>
  <c r="GO35" i="20"/>
  <c r="GP35" i="20"/>
  <c r="GQ35" i="20"/>
  <c r="GR35" i="20"/>
  <c r="GS35" i="20"/>
  <c r="GT35" i="20"/>
  <c r="GU35" i="20"/>
  <c r="GV35" i="20"/>
  <c r="GW35" i="20"/>
  <c r="GX35" i="20"/>
  <c r="GY35" i="20"/>
  <c r="GZ35" i="20"/>
  <c r="HA35" i="20"/>
  <c r="HB35" i="20"/>
  <c r="HC35" i="20"/>
  <c r="HD35" i="20"/>
  <c r="HE35" i="20"/>
  <c r="HF35" i="20"/>
  <c r="HG35" i="20"/>
  <c r="HH35" i="20"/>
  <c r="HI35" i="20"/>
  <c r="HJ35" i="20"/>
  <c r="HK35" i="20"/>
  <c r="HL35" i="20"/>
  <c r="HM35" i="20"/>
  <c r="HN35" i="20"/>
  <c r="HO35" i="20"/>
  <c r="HP35" i="20"/>
  <c r="HQ35" i="20"/>
  <c r="HR35" i="20"/>
  <c r="HS35" i="20"/>
  <c r="HT35" i="20"/>
  <c r="HU35" i="20"/>
  <c r="HV35" i="20"/>
  <c r="HW35" i="20"/>
  <c r="HX35" i="20"/>
  <c r="HY35" i="20"/>
  <c r="HZ35" i="20"/>
  <c r="IA35" i="20"/>
  <c r="IB35" i="20"/>
  <c r="IC35" i="20"/>
  <c r="ID35" i="20"/>
  <c r="IE35" i="20"/>
  <c r="IF35" i="20"/>
  <c r="IG35" i="20"/>
  <c r="IH35" i="20"/>
  <c r="II35" i="20"/>
  <c r="IJ35" i="20"/>
  <c r="IK35" i="20"/>
  <c r="IL35" i="20"/>
  <c r="IM35" i="20"/>
  <c r="IN35" i="20"/>
  <c r="IO35" i="20"/>
  <c r="IP35" i="20"/>
  <c r="IQ35" i="20"/>
  <c r="IR35" i="20"/>
  <c r="IS35" i="20"/>
  <c r="IT35" i="20"/>
  <c r="IU35" i="20"/>
  <c r="IV35" i="20"/>
  <c r="IW35" i="20"/>
  <c r="IX35" i="20"/>
  <c r="IY35" i="20"/>
  <c r="IZ35" i="20"/>
  <c r="JA35" i="20"/>
  <c r="JB35" i="20"/>
  <c r="JC35" i="20"/>
  <c r="JD35" i="20"/>
  <c r="JE35" i="20"/>
  <c r="JF35" i="20"/>
  <c r="JG35" i="20"/>
  <c r="JH35" i="20"/>
  <c r="JI35" i="20"/>
  <c r="JJ35" i="20"/>
  <c r="JK35" i="20"/>
  <c r="JL35" i="20"/>
  <c r="JM35" i="20"/>
  <c r="JN35" i="20"/>
  <c r="JO35" i="20"/>
  <c r="JP35" i="20"/>
  <c r="JQ35" i="20"/>
  <c r="JR35" i="20"/>
  <c r="JS35" i="20"/>
  <c r="JT35" i="20"/>
  <c r="JU35" i="20"/>
  <c r="JV35" i="20"/>
  <c r="JW35" i="20"/>
  <c r="JX35" i="20"/>
  <c r="JY35" i="20"/>
  <c r="JZ35" i="20"/>
  <c r="KA35" i="20"/>
  <c r="KB35" i="20"/>
  <c r="KC35" i="20"/>
  <c r="KD35" i="20"/>
  <c r="KE35" i="20"/>
  <c r="KF35" i="20"/>
  <c r="KG35" i="20"/>
  <c r="KH35" i="20"/>
  <c r="KI35" i="20"/>
  <c r="KJ35" i="20"/>
  <c r="KK35" i="20"/>
  <c r="KL35" i="20"/>
  <c r="KM35" i="20"/>
  <c r="KN35" i="20"/>
  <c r="KO35" i="20"/>
  <c r="KP35" i="20"/>
  <c r="KQ35" i="20"/>
  <c r="KR35" i="20"/>
  <c r="KS35" i="20"/>
  <c r="KT35" i="20"/>
  <c r="KU35" i="20"/>
  <c r="KV35" i="20"/>
  <c r="KW35" i="20"/>
  <c r="KX35" i="20"/>
  <c r="KY35" i="20"/>
  <c r="KZ35" i="20"/>
  <c r="LA35" i="20"/>
  <c r="LB35" i="20"/>
  <c r="LC35" i="20"/>
  <c r="LD35" i="20"/>
  <c r="LE35" i="20"/>
  <c r="LF35" i="20"/>
  <c r="LG35" i="20"/>
  <c r="LH35" i="20"/>
  <c r="LI35" i="20"/>
  <c r="LJ35" i="20"/>
  <c r="LK35" i="20"/>
  <c r="LL35" i="20"/>
  <c r="LM35" i="20"/>
  <c r="LN35" i="20"/>
  <c r="LO35" i="20"/>
  <c r="LP35" i="20"/>
  <c r="LQ35" i="20"/>
  <c r="LR35" i="20"/>
  <c r="LS35" i="20"/>
  <c r="LT35" i="20"/>
  <c r="LU35" i="20"/>
  <c r="LV35" i="20"/>
  <c r="LW35" i="20"/>
  <c r="LX35" i="20"/>
  <c r="LY35" i="20"/>
  <c r="LZ35" i="20"/>
  <c r="MA35" i="20"/>
  <c r="MB35" i="20"/>
  <c r="MC35" i="20"/>
  <c r="MD35" i="20"/>
  <c r="ME35" i="20"/>
  <c r="MF35" i="20"/>
  <c r="MG35" i="20"/>
  <c r="MH35" i="20"/>
  <c r="MI35" i="20"/>
  <c r="MJ35" i="20"/>
  <c r="MK35" i="20"/>
  <c r="ML35" i="20"/>
  <c r="MM35" i="20"/>
  <c r="MN35" i="20"/>
  <c r="MO35" i="20"/>
  <c r="MP35" i="20"/>
  <c r="MQ35" i="20"/>
  <c r="MR35" i="20"/>
  <c r="MS35" i="20"/>
  <c r="MT35" i="20"/>
  <c r="MU35" i="20"/>
  <c r="MV35" i="20"/>
  <c r="MW35" i="20"/>
  <c r="MX35" i="20"/>
  <c r="MY35" i="20"/>
  <c r="MZ35" i="20"/>
  <c r="NA35" i="20"/>
  <c r="NB35" i="20"/>
  <c r="NC35" i="20"/>
  <c r="ND35" i="20"/>
  <c r="NE35" i="20"/>
  <c r="NF35" i="20"/>
  <c r="NG35" i="20"/>
  <c r="NH35" i="20"/>
  <c r="NI35" i="20"/>
  <c r="NJ35" i="20"/>
  <c r="NK35" i="20"/>
  <c r="NL35" i="20"/>
  <c r="NM35" i="20"/>
  <c r="NN35" i="20"/>
  <c r="NO35" i="20"/>
  <c r="NP35" i="20"/>
  <c r="NQ35" i="20"/>
  <c r="NR35" i="20"/>
  <c r="NS35" i="20"/>
  <c r="NT35" i="20"/>
  <c r="NU35" i="20"/>
  <c r="NV35" i="20"/>
  <c r="NW35" i="20"/>
  <c r="NX35" i="20"/>
  <c r="NY35" i="20"/>
  <c r="NZ35" i="20"/>
  <c r="OA35" i="20"/>
  <c r="OB35" i="20"/>
  <c r="OC35" i="20"/>
  <c r="OD35" i="20"/>
  <c r="OE35" i="20"/>
  <c r="OF35" i="20"/>
  <c r="OG35" i="20"/>
  <c r="OH35" i="20"/>
  <c r="OI35" i="20"/>
  <c r="OJ35" i="20"/>
  <c r="OK35" i="20"/>
  <c r="OL35" i="20"/>
  <c r="OM35" i="20"/>
  <c r="ON35" i="20"/>
  <c r="OO35" i="20"/>
  <c r="OP35" i="20"/>
  <c r="OQ35" i="20"/>
  <c r="OR35" i="20"/>
  <c r="OS35" i="20"/>
  <c r="OT35" i="20"/>
  <c r="OU35" i="20"/>
  <c r="OV35" i="20"/>
  <c r="OW35" i="20"/>
  <c r="OX35" i="20"/>
  <c r="OY35" i="20"/>
  <c r="OZ35" i="20"/>
  <c r="PA35" i="20"/>
  <c r="PB35" i="20"/>
  <c r="PC35" i="20"/>
  <c r="PD35" i="20"/>
  <c r="PE35" i="20"/>
  <c r="PF35" i="20"/>
  <c r="Q36" i="20"/>
  <c r="R36" i="20"/>
  <c r="S36" i="20"/>
  <c r="T36" i="20"/>
  <c r="U36" i="20"/>
  <c r="V36" i="20"/>
  <c r="W36" i="20"/>
  <c r="X36" i="20"/>
  <c r="Y36" i="20"/>
  <c r="Z36" i="20"/>
  <c r="AA36" i="20"/>
  <c r="AB36" i="20"/>
  <c r="AC36" i="20"/>
  <c r="AD36" i="20"/>
  <c r="AE36" i="20"/>
  <c r="AF36" i="20"/>
  <c r="AG36" i="20"/>
  <c r="AH36" i="20"/>
  <c r="AI36" i="20"/>
  <c r="AJ36" i="20"/>
  <c r="AK36" i="20"/>
  <c r="AL36" i="20"/>
  <c r="AM36" i="20"/>
  <c r="AN36" i="20"/>
  <c r="AO36" i="20"/>
  <c r="AP36" i="20"/>
  <c r="AQ36" i="20"/>
  <c r="AR36" i="20"/>
  <c r="AS36" i="20"/>
  <c r="AT36" i="20"/>
  <c r="AU36" i="20"/>
  <c r="AV36" i="20"/>
  <c r="AW36" i="20"/>
  <c r="AX36" i="20"/>
  <c r="AY36" i="20"/>
  <c r="AZ36" i="20"/>
  <c r="BA36" i="20"/>
  <c r="BB36" i="20"/>
  <c r="BC36" i="20"/>
  <c r="BD36" i="20"/>
  <c r="BE36" i="20"/>
  <c r="BF36" i="20"/>
  <c r="BG36" i="20"/>
  <c r="BH36" i="20"/>
  <c r="BI36" i="20"/>
  <c r="BJ36" i="20"/>
  <c r="BK36" i="20"/>
  <c r="BL36" i="20"/>
  <c r="BM36" i="20"/>
  <c r="BN36" i="20"/>
  <c r="BO36" i="20"/>
  <c r="BP36" i="20"/>
  <c r="BQ36" i="20"/>
  <c r="BR36" i="20"/>
  <c r="BS36" i="20"/>
  <c r="BT36" i="20"/>
  <c r="BU36" i="20"/>
  <c r="BV36" i="20"/>
  <c r="BW36" i="20"/>
  <c r="BX36" i="20"/>
  <c r="BY36" i="20"/>
  <c r="BZ36" i="20"/>
  <c r="CA36" i="20"/>
  <c r="CB36" i="20"/>
  <c r="CC36" i="20"/>
  <c r="CD36" i="20"/>
  <c r="CE36" i="20"/>
  <c r="CF36" i="20"/>
  <c r="CG36" i="20"/>
  <c r="CH36" i="20"/>
  <c r="CI36" i="20"/>
  <c r="CJ36" i="20"/>
  <c r="CK36" i="20"/>
  <c r="CL36" i="20"/>
  <c r="CM36" i="20"/>
  <c r="CN36" i="20"/>
  <c r="CO36" i="20"/>
  <c r="CP36" i="20"/>
  <c r="CQ36" i="20"/>
  <c r="CR36" i="20"/>
  <c r="CS36" i="20"/>
  <c r="CT36" i="20"/>
  <c r="CU36" i="20"/>
  <c r="CV36" i="20"/>
  <c r="CW36" i="20"/>
  <c r="CX36" i="20"/>
  <c r="CY36" i="20"/>
  <c r="CZ36" i="20"/>
  <c r="DA36" i="20"/>
  <c r="DB36" i="20"/>
  <c r="DC36" i="20"/>
  <c r="DD36" i="20"/>
  <c r="DE36" i="20"/>
  <c r="DF36" i="20"/>
  <c r="DG36" i="20"/>
  <c r="DH36" i="20"/>
  <c r="DI36" i="20"/>
  <c r="DJ36" i="20"/>
  <c r="DK36" i="20"/>
  <c r="DL36" i="20"/>
  <c r="DM36" i="20"/>
  <c r="DN36" i="20"/>
  <c r="DO36" i="20"/>
  <c r="DQ36" i="20"/>
  <c r="DR36" i="20"/>
  <c r="DS36" i="20"/>
  <c r="DT36" i="20"/>
  <c r="DU36" i="20"/>
  <c r="DV36" i="20"/>
  <c r="DW36" i="20"/>
  <c r="DX36" i="20"/>
  <c r="DY36" i="20"/>
  <c r="DZ36" i="20"/>
  <c r="EA36" i="20"/>
  <c r="EB36" i="20"/>
  <c r="EC36" i="20"/>
  <c r="ED36" i="20"/>
  <c r="EE36" i="20"/>
  <c r="EF36" i="20"/>
  <c r="EG36" i="20"/>
  <c r="EH36" i="20"/>
  <c r="EI36" i="20"/>
  <c r="EJ36" i="20"/>
  <c r="EK36" i="20"/>
  <c r="EL36" i="20"/>
  <c r="EM36" i="20"/>
  <c r="EN36" i="20"/>
  <c r="EO36" i="20"/>
  <c r="EP36" i="20"/>
  <c r="EQ36" i="20"/>
  <c r="ER36" i="20"/>
  <c r="ES36" i="20"/>
  <c r="ET36" i="20"/>
  <c r="EU36" i="20"/>
  <c r="EV36" i="20"/>
  <c r="EW36" i="20"/>
  <c r="EX36" i="20"/>
  <c r="EY36" i="20"/>
  <c r="EZ36" i="20"/>
  <c r="FA36" i="20"/>
  <c r="FB36" i="20"/>
  <c r="FC36" i="20"/>
  <c r="FD36" i="20"/>
  <c r="FE36" i="20"/>
  <c r="FF36" i="20"/>
  <c r="FG36" i="20"/>
  <c r="FH36" i="20"/>
  <c r="FI36" i="20"/>
  <c r="FJ36" i="20"/>
  <c r="FK36" i="20"/>
  <c r="FL36" i="20"/>
  <c r="FM36" i="20"/>
  <c r="FN36" i="20"/>
  <c r="FO36" i="20"/>
  <c r="FP36" i="20"/>
  <c r="FQ36" i="20"/>
  <c r="FR36" i="20"/>
  <c r="FS36" i="20"/>
  <c r="FT36" i="20"/>
  <c r="FU36" i="20"/>
  <c r="FV36" i="20"/>
  <c r="FW36" i="20"/>
  <c r="FX36" i="20"/>
  <c r="FY36" i="20"/>
  <c r="FZ36" i="20"/>
  <c r="GA36" i="20"/>
  <c r="GB36" i="20"/>
  <c r="GC36" i="20"/>
  <c r="GD36" i="20"/>
  <c r="GE36" i="20"/>
  <c r="GF36" i="20"/>
  <c r="GG36" i="20"/>
  <c r="GH36" i="20"/>
  <c r="GI36" i="20"/>
  <c r="GJ36" i="20"/>
  <c r="GK36" i="20"/>
  <c r="GL36" i="20"/>
  <c r="GM36" i="20"/>
  <c r="GN36" i="20"/>
  <c r="GO36" i="20"/>
  <c r="GP36" i="20"/>
  <c r="GQ36" i="20"/>
  <c r="GR36" i="20"/>
  <c r="GS36" i="20"/>
  <c r="GT36" i="20"/>
  <c r="GU36" i="20"/>
  <c r="GV36" i="20"/>
  <c r="GW36" i="20"/>
  <c r="GX36" i="20"/>
  <c r="GY36" i="20"/>
  <c r="GZ36" i="20"/>
  <c r="HA36" i="20"/>
  <c r="HB36" i="20"/>
  <c r="HC36" i="20"/>
  <c r="HD36" i="20"/>
  <c r="HE36" i="20"/>
  <c r="HF36" i="20"/>
  <c r="HG36" i="20"/>
  <c r="HH36" i="20"/>
  <c r="HI36" i="20"/>
  <c r="HJ36" i="20"/>
  <c r="HK36" i="20"/>
  <c r="HL36" i="20"/>
  <c r="HM36" i="20"/>
  <c r="HN36" i="20"/>
  <c r="HO36" i="20"/>
  <c r="HP36" i="20"/>
  <c r="HQ36" i="20"/>
  <c r="HR36" i="20"/>
  <c r="HS36" i="20"/>
  <c r="HT36" i="20"/>
  <c r="HU36" i="20"/>
  <c r="HV36" i="20"/>
  <c r="HW36" i="20"/>
  <c r="HX36" i="20"/>
  <c r="HY36" i="20"/>
  <c r="HZ36" i="20"/>
  <c r="IA36" i="20"/>
  <c r="IB36" i="20"/>
  <c r="IC36" i="20"/>
  <c r="ID36" i="20"/>
  <c r="IE36" i="20"/>
  <c r="IF36" i="20"/>
  <c r="IG36" i="20"/>
  <c r="IH36" i="20"/>
  <c r="II36" i="20"/>
  <c r="IJ36" i="20"/>
  <c r="IK36" i="20"/>
  <c r="IL36" i="20"/>
  <c r="IM36" i="20"/>
  <c r="IN36" i="20"/>
  <c r="IO36" i="20"/>
  <c r="IP36" i="20"/>
  <c r="IQ36" i="20"/>
  <c r="IR36" i="20"/>
  <c r="IS36" i="20"/>
  <c r="IT36" i="20"/>
  <c r="IU36" i="20"/>
  <c r="IV36" i="20"/>
  <c r="IW36" i="20"/>
  <c r="IX36" i="20"/>
  <c r="IY36" i="20"/>
  <c r="IZ36" i="20"/>
  <c r="JA36" i="20"/>
  <c r="JB36" i="20"/>
  <c r="JC36" i="20"/>
  <c r="JD36" i="20"/>
  <c r="JE36" i="20"/>
  <c r="JF36" i="20"/>
  <c r="JG36" i="20"/>
  <c r="JH36" i="20"/>
  <c r="JI36" i="20"/>
  <c r="JJ36" i="20"/>
  <c r="JK36" i="20"/>
  <c r="JL36" i="20"/>
  <c r="JM36" i="20"/>
  <c r="JN36" i="20"/>
  <c r="JO36" i="20"/>
  <c r="JP36" i="20"/>
  <c r="JQ36" i="20"/>
  <c r="JR36" i="20"/>
  <c r="JS36" i="20"/>
  <c r="JT36" i="20"/>
  <c r="JU36" i="20"/>
  <c r="JV36" i="20"/>
  <c r="JW36" i="20"/>
  <c r="JX36" i="20"/>
  <c r="JY36" i="20"/>
  <c r="JZ36" i="20"/>
  <c r="KA36" i="20"/>
  <c r="KB36" i="20"/>
  <c r="KC36" i="20"/>
  <c r="KD36" i="20"/>
  <c r="KE36" i="20"/>
  <c r="KF36" i="20"/>
  <c r="KG36" i="20"/>
  <c r="KH36" i="20"/>
  <c r="KI36" i="20"/>
  <c r="KJ36" i="20"/>
  <c r="KK36" i="20"/>
  <c r="KL36" i="20"/>
  <c r="KM36" i="20"/>
  <c r="KN36" i="20"/>
  <c r="KO36" i="20"/>
  <c r="KP36" i="20"/>
  <c r="KQ36" i="20"/>
  <c r="KR36" i="20"/>
  <c r="KS36" i="20"/>
  <c r="KT36" i="20"/>
  <c r="KU36" i="20"/>
  <c r="KV36" i="20"/>
  <c r="KW36" i="20"/>
  <c r="KX36" i="20"/>
  <c r="KY36" i="20"/>
  <c r="KZ36" i="20"/>
  <c r="LA36" i="20"/>
  <c r="LB36" i="20"/>
  <c r="LC36" i="20"/>
  <c r="LD36" i="20"/>
  <c r="LE36" i="20"/>
  <c r="LF36" i="20"/>
  <c r="LG36" i="20"/>
  <c r="LH36" i="20"/>
  <c r="LI36" i="20"/>
  <c r="LJ36" i="20"/>
  <c r="LK36" i="20"/>
  <c r="LL36" i="20"/>
  <c r="LM36" i="20"/>
  <c r="LN36" i="20"/>
  <c r="LO36" i="20"/>
  <c r="LP36" i="20"/>
  <c r="LQ36" i="20"/>
  <c r="LR36" i="20"/>
  <c r="LS36" i="20"/>
  <c r="LT36" i="20"/>
  <c r="LU36" i="20"/>
  <c r="LV36" i="20"/>
  <c r="LW36" i="20"/>
  <c r="LX36" i="20"/>
  <c r="LY36" i="20"/>
  <c r="LZ36" i="20"/>
  <c r="MA36" i="20"/>
  <c r="MB36" i="20"/>
  <c r="MC36" i="20"/>
  <c r="MD36" i="20"/>
  <c r="ME36" i="20"/>
  <c r="MF36" i="20"/>
  <c r="MG36" i="20"/>
  <c r="MH36" i="20"/>
  <c r="MI36" i="20"/>
  <c r="MJ36" i="20"/>
  <c r="MK36" i="20"/>
  <c r="ML36" i="20"/>
  <c r="MM36" i="20"/>
  <c r="MN36" i="20"/>
  <c r="MO36" i="20"/>
  <c r="MP36" i="20"/>
  <c r="MQ36" i="20"/>
  <c r="MR36" i="20"/>
  <c r="MS36" i="20"/>
  <c r="MT36" i="20"/>
  <c r="MU36" i="20"/>
  <c r="MV36" i="20"/>
  <c r="MW36" i="20"/>
  <c r="MX36" i="20"/>
  <c r="MY36" i="20"/>
  <c r="MZ36" i="20"/>
  <c r="NA36" i="20"/>
  <c r="NB36" i="20"/>
  <c r="NC36" i="20"/>
  <c r="ND36" i="20"/>
  <c r="NE36" i="20"/>
  <c r="NF36" i="20"/>
  <c r="NG36" i="20"/>
  <c r="NH36" i="20"/>
  <c r="NI36" i="20"/>
  <c r="NJ36" i="20"/>
  <c r="NK36" i="20"/>
  <c r="NL36" i="20"/>
  <c r="NM36" i="20"/>
  <c r="NN36" i="20"/>
  <c r="NO36" i="20"/>
  <c r="NP36" i="20"/>
  <c r="NQ36" i="20"/>
  <c r="NR36" i="20"/>
  <c r="NS36" i="20"/>
  <c r="NT36" i="20"/>
  <c r="NU36" i="20"/>
  <c r="NV36" i="20"/>
  <c r="NW36" i="20"/>
  <c r="NX36" i="20"/>
  <c r="NY36" i="20"/>
  <c r="NZ36" i="20"/>
  <c r="OA36" i="20"/>
  <c r="OB36" i="20"/>
  <c r="OC36" i="20"/>
  <c r="OD36" i="20"/>
  <c r="OE36" i="20"/>
  <c r="OF36" i="20"/>
  <c r="OG36" i="20"/>
  <c r="OH36" i="20"/>
  <c r="OI36" i="20"/>
  <c r="OJ36" i="20"/>
  <c r="OK36" i="20"/>
  <c r="OL36" i="20"/>
  <c r="OM36" i="20"/>
  <c r="ON36" i="20"/>
  <c r="OO36" i="20"/>
  <c r="OP36" i="20"/>
  <c r="OQ36" i="20"/>
  <c r="OR36" i="20"/>
  <c r="OS36" i="20"/>
  <c r="OT36" i="20"/>
  <c r="OU36" i="20"/>
  <c r="OV36" i="20"/>
  <c r="OW36" i="20"/>
  <c r="OX36" i="20"/>
  <c r="OY36" i="20"/>
  <c r="OZ36" i="20"/>
  <c r="PA36" i="20"/>
  <c r="PB36" i="20"/>
  <c r="PC36" i="20"/>
  <c r="PD36" i="20"/>
  <c r="PE36" i="20"/>
  <c r="PF36" i="20"/>
  <c r="Q37" i="20"/>
  <c r="R37" i="20"/>
  <c r="S37" i="20"/>
  <c r="T37" i="20"/>
  <c r="U37" i="20"/>
  <c r="V37" i="20"/>
  <c r="W37" i="20"/>
  <c r="X37" i="20"/>
  <c r="Y37" i="20"/>
  <c r="Z37" i="20"/>
  <c r="AA37" i="20"/>
  <c r="AB37" i="20"/>
  <c r="AC37" i="20"/>
  <c r="AD37" i="20"/>
  <c r="AE37" i="20"/>
  <c r="AF37" i="20"/>
  <c r="AG37" i="20"/>
  <c r="AH37" i="20"/>
  <c r="AI37" i="20"/>
  <c r="AJ37" i="20"/>
  <c r="AK37" i="20"/>
  <c r="AL37" i="20"/>
  <c r="AM37" i="20"/>
  <c r="AN37" i="20"/>
  <c r="AO37" i="20"/>
  <c r="AP37" i="20"/>
  <c r="AQ37" i="20"/>
  <c r="AR37" i="20"/>
  <c r="AS37" i="20"/>
  <c r="AT37" i="20"/>
  <c r="AU37" i="20"/>
  <c r="AV37" i="20"/>
  <c r="AW37" i="20"/>
  <c r="AX37" i="20"/>
  <c r="AY37" i="20"/>
  <c r="AZ37" i="20"/>
  <c r="BA37" i="20"/>
  <c r="BB37" i="20"/>
  <c r="BC37" i="20"/>
  <c r="BD37" i="20"/>
  <c r="BE37" i="20"/>
  <c r="BF37" i="20"/>
  <c r="BG37" i="20"/>
  <c r="BH37" i="20"/>
  <c r="BI37" i="20"/>
  <c r="BJ37" i="20"/>
  <c r="BK37" i="20"/>
  <c r="BL37" i="20"/>
  <c r="BM37" i="20"/>
  <c r="BN37" i="20"/>
  <c r="BO37" i="20"/>
  <c r="BP37" i="20"/>
  <c r="BQ37" i="20"/>
  <c r="BR37" i="20"/>
  <c r="BS37" i="20"/>
  <c r="BT37" i="20"/>
  <c r="BU37" i="20"/>
  <c r="BV37" i="20"/>
  <c r="BW37" i="20"/>
  <c r="BX37" i="20"/>
  <c r="BY37" i="20"/>
  <c r="BZ37" i="20"/>
  <c r="CA37" i="20"/>
  <c r="CB37" i="20"/>
  <c r="CC37" i="20"/>
  <c r="CD37" i="20"/>
  <c r="CE37" i="20"/>
  <c r="CF37" i="20"/>
  <c r="CG37" i="20"/>
  <c r="CH37" i="20"/>
  <c r="CI37" i="20"/>
  <c r="CJ37" i="20"/>
  <c r="CK37" i="20"/>
  <c r="CL37" i="20"/>
  <c r="CM37" i="20"/>
  <c r="CN37" i="20"/>
  <c r="CO37" i="20"/>
  <c r="CP37" i="20"/>
  <c r="CQ37" i="20"/>
  <c r="CR37" i="20"/>
  <c r="CS37" i="20"/>
  <c r="CT37" i="20"/>
  <c r="CU37" i="20"/>
  <c r="CV37" i="20"/>
  <c r="CW37" i="20"/>
  <c r="CX37" i="20"/>
  <c r="CY37" i="20"/>
  <c r="CZ37" i="20"/>
  <c r="DA37" i="20"/>
  <c r="DB37" i="20"/>
  <c r="DC37" i="20"/>
  <c r="DD37" i="20"/>
  <c r="DE37" i="20"/>
  <c r="DF37" i="20"/>
  <c r="DG37" i="20"/>
  <c r="DH37" i="20"/>
  <c r="DI37" i="20"/>
  <c r="DJ37" i="20"/>
  <c r="DK37" i="20"/>
  <c r="DL37" i="20"/>
  <c r="DM37" i="20"/>
  <c r="DN37" i="20"/>
  <c r="DO37" i="20"/>
  <c r="DQ37" i="20"/>
  <c r="DR37" i="20"/>
  <c r="DS37" i="20"/>
  <c r="DT37" i="20"/>
  <c r="DU37" i="20"/>
  <c r="DV37" i="20"/>
  <c r="DW37" i="20"/>
  <c r="DX37" i="20"/>
  <c r="DY37" i="20"/>
  <c r="DZ37" i="20"/>
  <c r="EA37" i="20"/>
  <c r="EB37" i="20"/>
  <c r="EC37" i="20"/>
  <c r="ED37" i="20"/>
  <c r="EE37" i="20"/>
  <c r="EF37" i="20"/>
  <c r="EG37" i="20"/>
  <c r="EH37" i="20"/>
  <c r="EI37" i="20"/>
  <c r="EJ37" i="20"/>
  <c r="EK37" i="20"/>
  <c r="EL37" i="20"/>
  <c r="EM37" i="20"/>
  <c r="EN37" i="20"/>
  <c r="EO37" i="20"/>
  <c r="EP37" i="20"/>
  <c r="EQ37" i="20"/>
  <c r="ER37" i="20"/>
  <c r="ES37" i="20"/>
  <c r="ET37" i="20"/>
  <c r="EU37" i="20"/>
  <c r="EV37" i="20"/>
  <c r="EW37" i="20"/>
  <c r="EX37" i="20"/>
  <c r="EY37" i="20"/>
  <c r="EZ37" i="20"/>
  <c r="FA37" i="20"/>
  <c r="FB37" i="20"/>
  <c r="FC37" i="20"/>
  <c r="FD37" i="20"/>
  <c r="FE37" i="20"/>
  <c r="FF37" i="20"/>
  <c r="FG37" i="20"/>
  <c r="FH37" i="20"/>
  <c r="FI37" i="20"/>
  <c r="FJ37" i="20"/>
  <c r="FK37" i="20"/>
  <c r="FL37" i="20"/>
  <c r="FM37" i="20"/>
  <c r="FN37" i="20"/>
  <c r="FO37" i="20"/>
  <c r="FP37" i="20"/>
  <c r="FQ37" i="20"/>
  <c r="FR37" i="20"/>
  <c r="FS37" i="20"/>
  <c r="FT37" i="20"/>
  <c r="FU37" i="20"/>
  <c r="FV37" i="20"/>
  <c r="FW37" i="20"/>
  <c r="FX37" i="20"/>
  <c r="FY37" i="20"/>
  <c r="FZ37" i="20"/>
  <c r="GA37" i="20"/>
  <c r="GB37" i="20"/>
  <c r="GC37" i="20"/>
  <c r="GD37" i="20"/>
  <c r="GE37" i="20"/>
  <c r="GF37" i="20"/>
  <c r="GG37" i="20"/>
  <c r="GH37" i="20"/>
  <c r="GI37" i="20"/>
  <c r="GJ37" i="20"/>
  <c r="GK37" i="20"/>
  <c r="GL37" i="20"/>
  <c r="GM37" i="20"/>
  <c r="GN37" i="20"/>
  <c r="GO37" i="20"/>
  <c r="GP37" i="20"/>
  <c r="GQ37" i="20"/>
  <c r="GR37" i="20"/>
  <c r="GS37" i="20"/>
  <c r="GT37" i="20"/>
  <c r="GU37" i="20"/>
  <c r="GV37" i="20"/>
  <c r="GW37" i="20"/>
  <c r="GX37" i="20"/>
  <c r="GY37" i="20"/>
  <c r="GZ37" i="20"/>
  <c r="HA37" i="20"/>
  <c r="HB37" i="20"/>
  <c r="HC37" i="20"/>
  <c r="HD37" i="20"/>
  <c r="HE37" i="20"/>
  <c r="HF37" i="20"/>
  <c r="HG37" i="20"/>
  <c r="HH37" i="20"/>
  <c r="HI37" i="20"/>
  <c r="HJ37" i="20"/>
  <c r="HK37" i="20"/>
  <c r="HL37" i="20"/>
  <c r="HM37" i="20"/>
  <c r="HN37" i="20"/>
  <c r="HO37" i="20"/>
  <c r="HP37" i="20"/>
  <c r="HQ37" i="20"/>
  <c r="HR37" i="20"/>
  <c r="HS37" i="20"/>
  <c r="HT37" i="20"/>
  <c r="HU37" i="20"/>
  <c r="HV37" i="20"/>
  <c r="HW37" i="20"/>
  <c r="HX37" i="20"/>
  <c r="HY37" i="20"/>
  <c r="HZ37" i="20"/>
  <c r="IA37" i="20"/>
  <c r="IB37" i="20"/>
  <c r="IC37" i="20"/>
  <c r="ID37" i="20"/>
  <c r="IE37" i="20"/>
  <c r="IF37" i="20"/>
  <c r="IG37" i="20"/>
  <c r="IH37" i="20"/>
  <c r="II37" i="20"/>
  <c r="IJ37" i="20"/>
  <c r="IK37" i="20"/>
  <c r="IL37" i="20"/>
  <c r="IM37" i="20"/>
  <c r="IN37" i="20"/>
  <c r="IO37" i="20"/>
  <c r="IP37" i="20"/>
  <c r="IQ37" i="20"/>
  <c r="IR37" i="20"/>
  <c r="IS37" i="20"/>
  <c r="IT37" i="20"/>
  <c r="IU37" i="20"/>
  <c r="IV37" i="20"/>
  <c r="IW37" i="20"/>
  <c r="IX37" i="20"/>
  <c r="IY37" i="20"/>
  <c r="IZ37" i="20"/>
  <c r="JA37" i="20"/>
  <c r="JB37" i="20"/>
  <c r="JC37" i="20"/>
  <c r="JD37" i="20"/>
  <c r="JE37" i="20"/>
  <c r="JF37" i="20"/>
  <c r="JG37" i="20"/>
  <c r="JH37" i="20"/>
  <c r="JI37" i="20"/>
  <c r="JJ37" i="20"/>
  <c r="JK37" i="20"/>
  <c r="JL37" i="20"/>
  <c r="JM37" i="20"/>
  <c r="JN37" i="20"/>
  <c r="JO37" i="20"/>
  <c r="JP37" i="20"/>
  <c r="JQ37" i="20"/>
  <c r="JR37" i="20"/>
  <c r="JS37" i="20"/>
  <c r="JT37" i="20"/>
  <c r="JU37" i="20"/>
  <c r="JV37" i="20"/>
  <c r="JW37" i="20"/>
  <c r="JX37" i="20"/>
  <c r="JY37" i="20"/>
  <c r="JZ37" i="20"/>
  <c r="KA37" i="20"/>
  <c r="KB37" i="20"/>
  <c r="KC37" i="20"/>
  <c r="KD37" i="20"/>
  <c r="KE37" i="20"/>
  <c r="KF37" i="20"/>
  <c r="KG37" i="20"/>
  <c r="KH37" i="20"/>
  <c r="KI37" i="20"/>
  <c r="KJ37" i="20"/>
  <c r="KK37" i="20"/>
  <c r="KL37" i="20"/>
  <c r="KM37" i="20"/>
  <c r="KN37" i="20"/>
  <c r="KO37" i="20"/>
  <c r="KP37" i="20"/>
  <c r="KQ37" i="20"/>
  <c r="KR37" i="20"/>
  <c r="KS37" i="20"/>
  <c r="KT37" i="20"/>
  <c r="KU37" i="20"/>
  <c r="KV37" i="20"/>
  <c r="KW37" i="20"/>
  <c r="KX37" i="20"/>
  <c r="KY37" i="20"/>
  <c r="KZ37" i="20"/>
  <c r="LA37" i="20"/>
  <c r="LB37" i="20"/>
  <c r="LC37" i="20"/>
  <c r="LD37" i="20"/>
  <c r="LE37" i="20"/>
  <c r="LF37" i="20"/>
  <c r="LG37" i="20"/>
  <c r="LH37" i="20"/>
  <c r="LI37" i="20"/>
  <c r="LJ37" i="20"/>
  <c r="LK37" i="20"/>
  <c r="LL37" i="20"/>
  <c r="LM37" i="20"/>
  <c r="LN37" i="20"/>
  <c r="LO37" i="20"/>
  <c r="LP37" i="20"/>
  <c r="LQ37" i="20"/>
  <c r="LR37" i="20"/>
  <c r="LS37" i="20"/>
  <c r="LT37" i="20"/>
  <c r="LU37" i="20"/>
  <c r="LV37" i="20"/>
  <c r="LW37" i="20"/>
  <c r="LX37" i="20"/>
  <c r="LY37" i="20"/>
  <c r="LZ37" i="20"/>
  <c r="MA37" i="20"/>
  <c r="MB37" i="20"/>
  <c r="MC37" i="20"/>
  <c r="MD37" i="20"/>
  <c r="ME37" i="20"/>
  <c r="MF37" i="20"/>
  <c r="MG37" i="20"/>
  <c r="MH37" i="20"/>
  <c r="MI37" i="20"/>
  <c r="MJ37" i="20"/>
  <c r="MK37" i="20"/>
  <c r="ML37" i="20"/>
  <c r="MM37" i="20"/>
  <c r="MN37" i="20"/>
  <c r="MO37" i="20"/>
  <c r="MP37" i="20"/>
  <c r="MQ37" i="20"/>
  <c r="MR37" i="20"/>
  <c r="MS37" i="20"/>
  <c r="MT37" i="20"/>
  <c r="MU37" i="20"/>
  <c r="MV37" i="20"/>
  <c r="MW37" i="20"/>
  <c r="MX37" i="20"/>
  <c r="MY37" i="20"/>
  <c r="MZ37" i="20"/>
  <c r="NA37" i="20"/>
  <c r="NB37" i="20"/>
  <c r="NC37" i="20"/>
  <c r="ND37" i="20"/>
  <c r="NE37" i="20"/>
  <c r="NF37" i="20"/>
  <c r="NG37" i="20"/>
  <c r="NH37" i="20"/>
  <c r="NI37" i="20"/>
  <c r="NJ37" i="20"/>
  <c r="NK37" i="20"/>
  <c r="NL37" i="20"/>
  <c r="NM37" i="20"/>
  <c r="NN37" i="20"/>
  <c r="NO37" i="20"/>
  <c r="NP37" i="20"/>
  <c r="NQ37" i="20"/>
  <c r="NR37" i="20"/>
  <c r="NS37" i="20"/>
  <c r="NT37" i="20"/>
  <c r="NU37" i="20"/>
  <c r="NV37" i="20"/>
  <c r="NW37" i="20"/>
  <c r="NX37" i="20"/>
  <c r="NY37" i="20"/>
  <c r="NZ37" i="20"/>
  <c r="OA37" i="20"/>
  <c r="OB37" i="20"/>
  <c r="OC37" i="20"/>
  <c r="OD37" i="20"/>
  <c r="OE37" i="20"/>
  <c r="OF37" i="20"/>
  <c r="OG37" i="20"/>
  <c r="OH37" i="20"/>
  <c r="OI37" i="20"/>
  <c r="OJ37" i="20"/>
  <c r="OK37" i="20"/>
  <c r="OL37" i="20"/>
  <c r="OM37" i="20"/>
  <c r="ON37" i="20"/>
  <c r="OO37" i="20"/>
  <c r="OP37" i="20"/>
  <c r="OQ37" i="20"/>
  <c r="OR37" i="20"/>
  <c r="OS37" i="20"/>
  <c r="OT37" i="20"/>
  <c r="OU37" i="20"/>
  <c r="OV37" i="20"/>
  <c r="OW37" i="20"/>
  <c r="OX37" i="20"/>
  <c r="OY37" i="20"/>
  <c r="OZ37" i="20"/>
  <c r="PA37" i="20"/>
  <c r="PB37" i="20"/>
  <c r="PC37" i="20"/>
  <c r="PD37" i="20"/>
  <c r="PE37" i="20"/>
  <c r="PF37" i="20"/>
  <c r="Q38" i="20"/>
  <c r="R38" i="20"/>
  <c r="S38" i="20"/>
  <c r="T38" i="20"/>
  <c r="U38" i="20"/>
  <c r="V38" i="20"/>
  <c r="W38" i="20"/>
  <c r="X38" i="20"/>
  <c r="Y38" i="20"/>
  <c r="Z38" i="20"/>
  <c r="AA38" i="20"/>
  <c r="AB38" i="20"/>
  <c r="AC38" i="20"/>
  <c r="AD38" i="20"/>
  <c r="AE38" i="20"/>
  <c r="AF38" i="20"/>
  <c r="AG38" i="20"/>
  <c r="AH38" i="20"/>
  <c r="AI38" i="20"/>
  <c r="AJ38" i="20"/>
  <c r="AK38" i="20"/>
  <c r="AL38" i="20"/>
  <c r="AM38" i="20"/>
  <c r="AN38" i="20"/>
  <c r="AO38" i="20"/>
  <c r="AP38" i="20"/>
  <c r="AQ38" i="20"/>
  <c r="AR38" i="20"/>
  <c r="AS38" i="20"/>
  <c r="AT38" i="20"/>
  <c r="AU38" i="20"/>
  <c r="AV38" i="20"/>
  <c r="AW38" i="20"/>
  <c r="AX38" i="20"/>
  <c r="AY38" i="20"/>
  <c r="AZ38" i="20"/>
  <c r="BA38" i="20"/>
  <c r="BB38" i="20"/>
  <c r="BC38" i="20"/>
  <c r="BD38" i="20"/>
  <c r="BE38" i="20"/>
  <c r="BF38" i="20"/>
  <c r="BG38" i="20"/>
  <c r="BH38" i="20"/>
  <c r="BI38" i="20"/>
  <c r="BJ38" i="20"/>
  <c r="BK38" i="20"/>
  <c r="BL38" i="20"/>
  <c r="BM38" i="20"/>
  <c r="BN38" i="20"/>
  <c r="BO38" i="20"/>
  <c r="BP38" i="20"/>
  <c r="BQ38" i="20"/>
  <c r="BR38" i="20"/>
  <c r="BS38" i="20"/>
  <c r="BT38" i="20"/>
  <c r="BU38" i="20"/>
  <c r="BV38" i="20"/>
  <c r="BW38" i="20"/>
  <c r="BX38" i="20"/>
  <c r="BY38" i="20"/>
  <c r="BZ38" i="20"/>
  <c r="CA38" i="20"/>
  <c r="CB38" i="20"/>
  <c r="CC38" i="20"/>
  <c r="CD38" i="20"/>
  <c r="CE38" i="20"/>
  <c r="CF38" i="20"/>
  <c r="CG38" i="20"/>
  <c r="CH38" i="20"/>
  <c r="CI38" i="20"/>
  <c r="CJ38" i="20"/>
  <c r="CK38" i="20"/>
  <c r="CL38" i="20"/>
  <c r="CM38" i="20"/>
  <c r="CN38" i="20"/>
  <c r="CO38" i="20"/>
  <c r="CP38" i="20"/>
  <c r="CQ38" i="20"/>
  <c r="CR38" i="20"/>
  <c r="CS38" i="20"/>
  <c r="CT38" i="20"/>
  <c r="CU38" i="20"/>
  <c r="CV38" i="20"/>
  <c r="CW38" i="20"/>
  <c r="CX38" i="20"/>
  <c r="CY38" i="20"/>
  <c r="CZ38" i="20"/>
  <c r="DA38" i="20"/>
  <c r="DB38" i="20"/>
  <c r="DC38" i="20"/>
  <c r="DD38" i="20"/>
  <c r="DE38" i="20"/>
  <c r="DF38" i="20"/>
  <c r="DG38" i="20"/>
  <c r="DH38" i="20"/>
  <c r="DI38" i="20"/>
  <c r="DJ38" i="20"/>
  <c r="DK38" i="20"/>
  <c r="DL38" i="20"/>
  <c r="DM38" i="20"/>
  <c r="DN38" i="20"/>
  <c r="DO38" i="20"/>
  <c r="DQ38" i="20"/>
  <c r="DR38" i="20"/>
  <c r="DS38" i="20"/>
  <c r="DT38" i="20"/>
  <c r="DU38" i="20"/>
  <c r="DV38" i="20"/>
  <c r="DW38" i="20"/>
  <c r="DX38" i="20"/>
  <c r="DY38" i="20"/>
  <c r="DZ38" i="20"/>
  <c r="EA38" i="20"/>
  <c r="EB38" i="20"/>
  <c r="EC38" i="20"/>
  <c r="ED38" i="20"/>
  <c r="EE38" i="20"/>
  <c r="EF38" i="20"/>
  <c r="EG38" i="20"/>
  <c r="EH38" i="20"/>
  <c r="EI38" i="20"/>
  <c r="EJ38" i="20"/>
  <c r="EK38" i="20"/>
  <c r="EL38" i="20"/>
  <c r="EM38" i="20"/>
  <c r="EN38" i="20"/>
  <c r="EO38" i="20"/>
  <c r="EP38" i="20"/>
  <c r="EQ38" i="20"/>
  <c r="ER38" i="20"/>
  <c r="ES38" i="20"/>
  <c r="ET38" i="20"/>
  <c r="EU38" i="20"/>
  <c r="EV38" i="20"/>
  <c r="EW38" i="20"/>
  <c r="EX38" i="20"/>
  <c r="EY38" i="20"/>
  <c r="EZ38" i="20"/>
  <c r="FA38" i="20"/>
  <c r="FB38" i="20"/>
  <c r="FC38" i="20"/>
  <c r="FD38" i="20"/>
  <c r="FE38" i="20"/>
  <c r="FF38" i="20"/>
  <c r="FG38" i="20"/>
  <c r="FH38" i="20"/>
  <c r="FI38" i="20"/>
  <c r="FJ38" i="20"/>
  <c r="FK38" i="20"/>
  <c r="FL38" i="20"/>
  <c r="FM38" i="20"/>
  <c r="FN38" i="20"/>
  <c r="FO38" i="20"/>
  <c r="FP38" i="20"/>
  <c r="FQ38" i="20"/>
  <c r="FR38" i="20"/>
  <c r="FS38" i="20"/>
  <c r="FT38" i="20"/>
  <c r="FU38" i="20"/>
  <c r="FV38" i="20"/>
  <c r="FW38" i="20"/>
  <c r="FX38" i="20"/>
  <c r="FY38" i="20"/>
  <c r="FZ38" i="20"/>
  <c r="GA38" i="20"/>
  <c r="GB38" i="20"/>
  <c r="GC38" i="20"/>
  <c r="GD38" i="20"/>
  <c r="GE38" i="20"/>
  <c r="GF38" i="20"/>
  <c r="GG38" i="20"/>
  <c r="GH38" i="20"/>
  <c r="GI38" i="20"/>
  <c r="GJ38" i="20"/>
  <c r="GK38" i="20"/>
  <c r="GL38" i="20"/>
  <c r="GM38" i="20"/>
  <c r="GN38" i="20"/>
  <c r="GO38" i="20"/>
  <c r="GP38" i="20"/>
  <c r="GQ38" i="20"/>
  <c r="GR38" i="20"/>
  <c r="GS38" i="20"/>
  <c r="GT38" i="20"/>
  <c r="GU38" i="20"/>
  <c r="GV38" i="20"/>
  <c r="GW38" i="20"/>
  <c r="GX38" i="20"/>
  <c r="GY38" i="20"/>
  <c r="GZ38" i="20"/>
  <c r="HA38" i="20"/>
  <c r="HB38" i="20"/>
  <c r="HC38" i="20"/>
  <c r="HD38" i="20"/>
  <c r="HE38" i="20"/>
  <c r="HF38" i="20"/>
  <c r="HG38" i="20"/>
  <c r="HH38" i="20"/>
  <c r="HI38" i="20"/>
  <c r="HJ38" i="20"/>
  <c r="HK38" i="20"/>
  <c r="HL38" i="20"/>
  <c r="HM38" i="20"/>
  <c r="HN38" i="20"/>
  <c r="HO38" i="20"/>
  <c r="HP38" i="20"/>
  <c r="HQ38" i="20"/>
  <c r="HR38" i="20"/>
  <c r="HS38" i="20"/>
  <c r="HT38" i="20"/>
  <c r="HU38" i="20"/>
  <c r="HV38" i="20"/>
  <c r="HW38" i="20"/>
  <c r="HX38" i="20"/>
  <c r="HY38" i="20"/>
  <c r="HZ38" i="20"/>
  <c r="IA38" i="20"/>
  <c r="IB38" i="20"/>
  <c r="IC38" i="20"/>
  <c r="ID38" i="20"/>
  <c r="IE38" i="20"/>
  <c r="IF38" i="20"/>
  <c r="IG38" i="20"/>
  <c r="IH38" i="20"/>
  <c r="II38" i="20"/>
  <c r="IJ38" i="20"/>
  <c r="IK38" i="20"/>
  <c r="IL38" i="20"/>
  <c r="IM38" i="20"/>
  <c r="IN38" i="20"/>
  <c r="IO38" i="20"/>
  <c r="IP38" i="20"/>
  <c r="IQ38" i="20"/>
  <c r="IR38" i="20"/>
  <c r="IS38" i="20"/>
  <c r="IT38" i="20"/>
  <c r="IU38" i="20"/>
  <c r="IV38" i="20"/>
  <c r="IW38" i="20"/>
  <c r="IX38" i="20"/>
  <c r="IY38" i="20"/>
  <c r="IZ38" i="20"/>
  <c r="JA38" i="20"/>
  <c r="JB38" i="20"/>
  <c r="JC38" i="20"/>
  <c r="JD38" i="20"/>
  <c r="JE38" i="20"/>
  <c r="JF38" i="20"/>
  <c r="JG38" i="20"/>
  <c r="JH38" i="20"/>
  <c r="JI38" i="20"/>
  <c r="JJ38" i="20"/>
  <c r="JK38" i="20"/>
  <c r="JL38" i="20"/>
  <c r="JM38" i="20"/>
  <c r="JN38" i="20"/>
  <c r="JO38" i="20"/>
  <c r="JP38" i="20"/>
  <c r="JQ38" i="20"/>
  <c r="JR38" i="20"/>
  <c r="JS38" i="20"/>
  <c r="JT38" i="20"/>
  <c r="JU38" i="20"/>
  <c r="JV38" i="20"/>
  <c r="JW38" i="20"/>
  <c r="JX38" i="20"/>
  <c r="JY38" i="20"/>
  <c r="JZ38" i="20"/>
  <c r="KA38" i="20"/>
  <c r="KB38" i="20"/>
  <c r="KC38" i="20"/>
  <c r="KD38" i="20"/>
  <c r="KE38" i="20"/>
  <c r="KF38" i="20"/>
  <c r="KG38" i="20"/>
  <c r="KH38" i="20"/>
  <c r="KI38" i="20"/>
  <c r="KJ38" i="20"/>
  <c r="KK38" i="20"/>
  <c r="KL38" i="20"/>
  <c r="KM38" i="20"/>
  <c r="KN38" i="20"/>
  <c r="KO38" i="20"/>
  <c r="KP38" i="20"/>
  <c r="KQ38" i="20"/>
  <c r="KR38" i="20"/>
  <c r="KS38" i="20"/>
  <c r="KT38" i="20"/>
  <c r="KU38" i="20"/>
  <c r="KV38" i="20"/>
  <c r="KW38" i="20"/>
  <c r="KX38" i="20"/>
  <c r="KY38" i="20"/>
  <c r="KZ38" i="20"/>
  <c r="LA38" i="20"/>
  <c r="LB38" i="20"/>
  <c r="LC38" i="20"/>
  <c r="LD38" i="20"/>
  <c r="LE38" i="20"/>
  <c r="LF38" i="20"/>
  <c r="LG38" i="20"/>
  <c r="LH38" i="20"/>
  <c r="LI38" i="20"/>
  <c r="LJ38" i="20"/>
  <c r="LK38" i="20"/>
  <c r="LL38" i="20"/>
  <c r="LM38" i="20"/>
  <c r="LN38" i="20"/>
  <c r="LO38" i="20"/>
  <c r="LP38" i="20"/>
  <c r="LQ38" i="20"/>
  <c r="LR38" i="20"/>
  <c r="LS38" i="20"/>
  <c r="LT38" i="20"/>
  <c r="LU38" i="20"/>
  <c r="LV38" i="20"/>
  <c r="LW38" i="20"/>
  <c r="LX38" i="20"/>
  <c r="LY38" i="20"/>
  <c r="LZ38" i="20"/>
  <c r="MA38" i="20"/>
  <c r="MB38" i="20"/>
  <c r="MC38" i="20"/>
  <c r="MD38" i="20"/>
  <c r="ME38" i="20"/>
  <c r="MF38" i="20"/>
  <c r="MG38" i="20"/>
  <c r="MH38" i="20"/>
  <c r="MI38" i="20"/>
  <c r="MJ38" i="20"/>
  <c r="MK38" i="20"/>
  <c r="ML38" i="20"/>
  <c r="MM38" i="20"/>
  <c r="MN38" i="20"/>
  <c r="MO38" i="20"/>
  <c r="MP38" i="20"/>
  <c r="MQ38" i="20"/>
  <c r="MR38" i="20"/>
  <c r="MS38" i="20"/>
  <c r="MT38" i="20"/>
  <c r="MU38" i="20"/>
  <c r="MV38" i="20"/>
  <c r="MW38" i="20"/>
  <c r="MX38" i="20"/>
  <c r="MY38" i="20"/>
  <c r="MZ38" i="20"/>
  <c r="NA38" i="20"/>
  <c r="NB38" i="20"/>
  <c r="NC38" i="20"/>
  <c r="ND38" i="20"/>
  <c r="NE38" i="20"/>
  <c r="NF38" i="20"/>
  <c r="NG38" i="20"/>
  <c r="NH38" i="20"/>
  <c r="NI38" i="20"/>
  <c r="NJ38" i="20"/>
  <c r="NK38" i="20"/>
  <c r="NL38" i="20"/>
  <c r="NM38" i="20"/>
  <c r="NN38" i="20"/>
  <c r="NO38" i="20"/>
  <c r="NP38" i="20"/>
  <c r="NQ38" i="20"/>
  <c r="NR38" i="20"/>
  <c r="NS38" i="20"/>
  <c r="NT38" i="20"/>
  <c r="NU38" i="20"/>
  <c r="NV38" i="20"/>
  <c r="NW38" i="20"/>
  <c r="NX38" i="20"/>
  <c r="NY38" i="20"/>
  <c r="NZ38" i="20"/>
  <c r="OA38" i="20"/>
  <c r="OB38" i="20"/>
  <c r="OC38" i="20"/>
  <c r="OD38" i="20"/>
  <c r="OE38" i="20"/>
  <c r="OF38" i="20"/>
  <c r="OG38" i="20"/>
  <c r="OH38" i="20"/>
  <c r="OI38" i="20"/>
  <c r="OJ38" i="20"/>
  <c r="OK38" i="20"/>
  <c r="OL38" i="20"/>
  <c r="OM38" i="20"/>
  <c r="ON38" i="20"/>
  <c r="OO38" i="20"/>
  <c r="OP38" i="20"/>
  <c r="OQ38" i="20"/>
  <c r="OR38" i="20"/>
  <c r="OS38" i="20"/>
  <c r="OT38" i="20"/>
  <c r="OU38" i="20"/>
  <c r="OV38" i="20"/>
  <c r="OW38" i="20"/>
  <c r="OX38" i="20"/>
  <c r="OY38" i="20"/>
  <c r="OZ38" i="20"/>
  <c r="PA38" i="20"/>
  <c r="PB38" i="20"/>
  <c r="PC38" i="20"/>
  <c r="PD38" i="20"/>
  <c r="PE38" i="20"/>
  <c r="PF38" i="20"/>
  <c r="Q39" i="20"/>
  <c r="R39" i="20"/>
  <c r="S39" i="20"/>
  <c r="T39" i="20"/>
  <c r="U39" i="20"/>
  <c r="V39" i="20"/>
  <c r="W39" i="20"/>
  <c r="X39" i="20"/>
  <c r="Y39" i="20"/>
  <c r="Z39" i="20"/>
  <c r="AA39" i="20"/>
  <c r="AB39" i="20"/>
  <c r="AC39" i="20"/>
  <c r="AD39" i="20"/>
  <c r="AE39" i="20"/>
  <c r="AF39" i="20"/>
  <c r="AG39" i="20"/>
  <c r="AH39" i="20"/>
  <c r="AI39" i="20"/>
  <c r="AJ39" i="20"/>
  <c r="AK39" i="20"/>
  <c r="AL39" i="20"/>
  <c r="AM39" i="20"/>
  <c r="AN39" i="20"/>
  <c r="AO39" i="20"/>
  <c r="AP39" i="20"/>
  <c r="AQ39" i="20"/>
  <c r="AR39" i="20"/>
  <c r="AS39" i="20"/>
  <c r="AT39" i="20"/>
  <c r="AU39" i="20"/>
  <c r="AV39" i="20"/>
  <c r="AW39" i="20"/>
  <c r="AX39" i="20"/>
  <c r="AY39" i="20"/>
  <c r="AZ39" i="20"/>
  <c r="BA39" i="20"/>
  <c r="BB39" i="20"/>
  <c r="BC39" i="20"/>
  <c r="BD39" i="20"/>
  <c r="BE39" i="20"/>
  <c r="BF39" i="20"/>
  <c r="BG39" i="20"/>
  <c r="BH39" i="20"/>
  <c r="BI39" i="20"/>
  <c r="BJ39" i="20"/>
  <c r="BK39" i="20"/>
  <c r="BL39" i="20"/>
  <c r="BM39" i="20"/>
  <c r="BN39" i="20"/>
  <c r="BO39" i="20"/>
  <c r="BP39" i="20"/>
  <c r="BQ39" i="20"/>
  <c r="BR39" i="20"/>
  <c r="BS39" i="20"/>
  <c r="BT39" i="20"/>
  <c r="BU39" i="20"/>
  <c r="BV39" i="20"/>
  <c r="BW39" i="20"/>
  <c r="BX39" i="20"/>
  <c r="BY39" i="20"/>
  <c r="BZ39" i="20"/>
  <c r="CA39" i="20"/>
  <c r="CB39" i="20"/>
  <c r="CC39" i="20"/>
  <c r="CD39" i="20"/>
  <c r="CE39" i="20"/>
  <c r="CF39" i="20"/>
  <c r="CG39" i="20"/>
  <c r="CH39" i="20"/>
  <c r="CI39" i="20"/>
  <c r="CJ39" i="20"/>
  <c r="CK39" i="20"/>
  <c r="CL39" i="20"/>
  <c r="CM39" i="20"/>
  <c r="CN39" i="20"/>
  <c r="CO39" i="20"/>
  <c r="CP39" i="20"/>
  <c r="CQ39" i="20"/>
  <c r="CR39" i="20"/>
  <c r="CS39" i="20"/>
  <c r="CT39" i="20"/>
  <c r="CU39" i="20"/>
  <c r="CV39" i="20"/>
  <c r="CW39" i="20"/>
  <c r="CX39" i="20"/>
  <c r="CY39" i="20"/>
  <c r="CZ39" i="20"/>
  <c r="DA39" i="20"/>
  <c r="DB39" i="20"/>
  <c r="DC39" i="20"/>
  <c r="DD39" i="20"/>
  <c r="DE39" i="20"/>
  <c r="DF39" i="20"/>
  <c r="DG39" i="20"/>
  <c r="DH39" i="20"/>
  <c r="DI39" i="20"/>
  <c r="DJ39" i="20"/>
  <c r="DK39" i="20"/>
  <c r="DL39" i="20"/>
  <c r="DM39" i="20"/>
  <c r="DN39" i="20"/>
  <c r="DO39" i="20"/>
  <c r="DQ39" i="20"/>
  <c r="DR39" i="20"/>
  <c r="DS39" i="20"/>
  <c r="DT39" i="20"/>
  <c r="DU39" i="20"/>
  <c r="DV39" i="20"/>
  <c r="DW39" i="20"/>
  <c r="DX39" i="20"/>
  <c r="DY39" i="20"/>
  <c r="DZ39" i="20"/>
  <c r="EA39" i="20"/>
  <c r="EB39" i="20"/>
  <c r="EC39" i="20"/>
  <c r="ED39" i="20"/>
  <c r="EE39" i="20"/>
  <c r="EF39" i="20"/>
  <c r="EG39" i="20"/>
  <c r="EH39" i="20"/>
  <c r="EI39" i="20"/>
  <c r="EJ39" i="20"/>
  <c r="EK39" i="20"/>
  <c r="EL39" i="20"/>
  <c r="EM39" i="20"/>
  <c r="EN39" i="20"/>
  <c r="EO39" i="20"/>
  <c r="EP39" i="20"/>
  <c r="EQ39" i="20"/>
  <c r="ER39" i="20"/>
  <c r="ES39" i="20"/>
  <c r="ET39" i="20"/>
  <c r="EU39" i="20"/>
  <c r="EV39" i="20"/>
  <c r="EW39" i="20"/>
  <c r="EX39" i="20"/>
  <c r="EY39" i="20"/>
  <c r="EZ39" i="20"/>
  <c r="FA39" i="20"/>
  <c r="FB39" i="20"/>
  <c r="FC39" i="20"/>
  <c r="FD39" i="20"/>
  <c r="FE39" i="20"/>
  <c r="FF39" i="20"/>
  <c r="FG39" i="20"/>
  <c r="FH39" i="20"/>
  <c r="FI39" i="20"/>
  <c r="FJ39" i="20"/>
  <c r="FK39" i="20"/>
  <c r="FL39" i="20"/>
  <c r="FM39" i="20"/>
  <c r="FN39" i="20"/>
  <c r="FO39" i="20"/>
  <c r="FP39" i="20"/>
  <c r="FQ39" i="20"/>
  <c r="FR39" i="20"/>
  <c r="FS39" i="20"/>
  <c r="FT39" i="20"/>
  <c r="FU39" i="20"/>
  <c r="FV39" i="20"/>
  <c r="FW39" i="20"/>
  <c r="FX39" i="20"/>
  <c r="FY39" i="20"/>
  <c r="FZ39" i="20"/>
  <c r="GA39" i="20"/>
  <c r="GB39" i="20"/>
  <c r="GC39" i="20"/>
  <c r="GD39" i="20"/>
  <c r="GE39" i="20"/>
  <c r="GF39" i="20"/>
  <c r="GG39" i="20"/>
  <c r="GH39" i="20"/>
  <c r="GI39" i="20"/>
  <c r="GJ39" i="20"/>
  <c r="GK39" i="20"/>
  <c r="GL39" i="20"/>
  <c r="GM39" i="20"/>
  <c r="GN39" i="20"/>
  <c r="GO39" i="20"/>
  <c r="GP39" i="20"/>
  <c r="GQ39" i="20"/>
  <c r="GR39" i="20"/>
  <c r="GS39" i="20"/>
  <c r="GT39" i="20"/>
  <c r="GU39" i="20"/>
  <c r="GV39" i="20"/>
  <c r="GW39" i="20"/>
  <c r="GX39" i="20"/>
  <c r="GY39" i="20"/>
  <c r="GZ39" i="20"/>
  <c r="HA39" i="20"/>
  <c r="HB39" i="20"/>
  <c r="HC39" i="20"/>
  <c r="HD39" i="20"/>
  <c r="HE39" i="20"/>
  <c r="HF39" i="20"/>
  <c r="HG39" i="20"/>
  <c r="HH39" i="20"/>
  <c r="HI39" i="20"/>
  <c r="HJ39" i="20"/>
  <c r="HK39" i="20"/>
  <c r="HL39" i="20"/>
  <c r="HM39" i="20"/>
  <c r="HN39" i="20"/>
  <c r="HO39" i="20"/>
  <c r="HP39" i="20"/>
  <c r="HQ39" i="20"/>
  <c r="HR39" i="20"/>
  <c r="HS39" i="20"/>
  <c r="HT39" i="20"/>
  <c r="HU39" i="20"/>
  <c r="HV39" i="20"/>
  <c r="HW39" i="20"/>
  <c r="HX39" i="20"/>
  <c r="HY39" i="20"/>
  <c r="HZ39" i="20"/>
  <c r="IA39" i="20"/>
  <c r="IB39" i="20"/>
  <c r="IC39" i="20"/>
  <c r="ID39" i="20"/>
  <c r="IE39" i="20"/>
  <c r="IF39" i="20"/>
  <c r="IG39" i="20"/>
  <c r="IH39" i="20"/>
  <c r="II39" i="20"/>
  <c r="IJ39" i="20"/>
  <c r="IK39" i="20"/>
  <c r="IL39" i="20"/>
  <c r="IM39" i="20"/>
  <c r="IN39" i="20"/>
  <c r="IO39" i="20"/>
  <c r="IP39" i="20"/>
  <c r="IQ39" i="20"/>
  <c r="IR39" i="20"/>
  <c r="IS39" i="20"/>
  <c r="IT39" i="20"/>
  <c r="IU39" i="20"/>
  <c r="IV39" i="20"/>
  <c r="IW39" i="20"/>
  <c r="IX39" i="20"/>
  <c r="IY39" i="20"/>
  <c r="IZ39" i="20"/>
  <c r="JA39" i="20"/>
  <c r="JB39" i="20"/>
  <c r="JC39" i="20"/>
  <c r="JD39" i="20"/>
  <c r="JE39" i="20"/>
  <c r="JF39" i="20"/>
  <c r="JG39" i="20"/>
  <c r="JH39" i="20"/>
  <c r="JI39" i="20"/>
  <c r="JJ39" i="20"/>
  <c r="JK39" i="20"/>
  <c r="JL39" i="20"/>
  <c r="JM39" i="20"/>
  <c r="JN39" i="20"/>
  <c r="JO39" i="20"/>
  <c r="JP39" i="20"/>
  <c r="JQ39" i="20"/>
  <c r="JR39" i="20"/>
  <c r="JS39" i="20"/>
  <c r="JT39" i="20"/>
  <c r="JU39" i="20"/>
  <c r="JV39" i="20"/>
  <c r="JW39" i="20"/>
  <c r="JX39" i="20"/>
  <c r="JY39" i="20"/>
  <c r="JZ39" i="20"/>
  <c r="KA39" i="20"/>
  <c r="KB39" i="20"/>
  <c r="KC39" i="20"/>
  <c r="KD39" i="20"/>
  <c r="KE39" i="20"/>
  <c r="KF39" i="20"/>
  <c r="KG39" i="20"/>
  <c r="KH39" i="20"/>
  <c r="KI39" i="20"/>
  <c r="KJ39" i="20"/>
  <c r="KK39" i="20"/>
  <c r="KL39" i="20"/>
  <c r="KM39" i="20"/>
  <c r="KN39" i="20"/>
  <c r="KO39" i="20"/>
  <c r="KP39" i="20"/>
  <c r="KQ39" i="20"/>
  <c r="KR39" i="20"/>
  <c r="KS39" i="20"/>
  <c r="KT39" i="20"/>
  <c r="KU39" i="20"/>
  <c r="KV39" i="20"/>
  <c r="KW39" i="20"/>
  <c r="KX39" i="20"/>
  <c r="KY39" i="20"/>
  <c r="KZ39" i="20"/>
  <c r="LA39" i="20"/>
  <c r="LB39" i="20"/>
  <c r="LC39" i="20"/>
  <c r="LD39" i="20"/>
  <c r="LE39" i="20"/>
  <c r="LF39" i="20"/>
  <c r="LG39" i="20"/>
  <c r="LH39" i="20"/>
  <c r="LI39" i="20"/>
  <c r="LJ39" i="20"/>
  <c r="LK39" i="20"/>
  <c r="LL39" i="20"/>
  <c r="LM39" i="20"/>
  <c r="LN39" i="20"/>
  <c r="LO39" i="20"/>
  <c r="LP39" i="20"/>
  <c r="LQ39" i="20"/>
  <c r="LR39" i="20"/>
  <c r="LS39" i="20"/>
  <c r="LT39" i="20"/>
  <c r="LU39" i="20"/>
  <c r="LV39" i="20"/>
  <c r="LW39" i="20"/>
  <c r="LX39" i="20"/>
  <c r="LY39" i="20"/>
  <c r="LZ39" i="20"/>
  <c r="MA39" i="20"/>
  <c r="MB39" i="20"/>
  <c r="MC39" i="20"/>
  <c r="MD39" i="20"/>
  <c r="ME39" i="20"/>
  <c r="MF39" i="20"/>
  <c r="MG39" i="20"/>
  <c r="MH39" i="20"/>
  <c r="MI39" i="20"/>
  <c r="MJ39" i="20"/>
  <c r="MK39" i="20"/>
  <c r="ML39" i="20"/>
  <c r="MM39" i="20"/>
  <c r="MN39" i="20"/>
  <c r="MO39" i="20"/>
  <c r="MP39" i="20"/>
  <c r="MQ39" i="20"/>
  <c r="MR39" i="20"/>
  <c r="MS39" i="20"/>
  <c r="MT39" i="20"/>
  <c r="MU39" i="20"/>
  <c r="MV39" i="20"/>
  <c r="MW39" i="20"/>
  <c r="MX39" i="20"/>
  <c r="MY39" i="20"/>
  <c r="MZ39" i="20"/>
  <c r="NA39" i="20"/>
  <c r="NB39" i="20"/>
  <c r="NC39" i="20"/>
  <c r="ND39" i="20"/>
  <c r="NE39" i="20"/>
  <c r="NF39" i="20"/>
  <c r="NG39" i="20"/>
  <c r="NH39" i="20"/>
  <c r="NI39" i="20"/>
  <c r="NJ39" i="20"/>
  <c r="NK39" i="20"/>
  <c r="NL39" i="20"/>
  <c r="NM39" i="20"/>
  <c r="NN39" i="20"/>
  <c r="NO39" i="20"/>
  <c r="NP39" i="20"/>
  <c r="NQ39" i="20"/>
  <c r="NR39" i="20"/>
  <c r="NS39" i="20"/>
  <c r="NT39" i="20"/>
  <c r="NU39" i="20"/>
  <c r="NV39" i="20"/>
  <c r="NW39" i="20"/>
  <c r="NX39" i="20"/>
  <c r="NY39" i="20"/>
  <c r="NZ39" i="20"/>
  <c r="OA39" i="20"/>
  <c r="OB39" i="20"/>
  <c r="OC39" i="20"/>
  <c r="OD39" i="20"/>
  <c r="OE39" i="20"/>
  <c r="OF39" i="20"/>
  <c r="OG39" i="20"/>
  <c r="OH39" i="20"/>
  <c r="OI39" i="20"/>
  <c r="OJ39" i="20"/>
  <c r="OK39" i="20"/>
  <c r="OL39" i="20"/>
  <c r="OM39" i="20"/>
  <c r="ON39" i="20"/>
  <c r="OO39" i="20"/>
  <c r="OP39" i="20"/>
  <c r="OQ39" i="20"/>
  <c r="OR39" i="20"/>
  <c r="OS39" i="20"/>
  <c r="OT39" i="20"/>
  <c r="OU39" i="20"/>
  <c r="OV39" i="20"/>
  <c r="OW39" i="20"/>
  <c r="OX39" i="20"/>
  <c r="OY39" i="20"/>
  <c r="OZ39" i="20"/>
  <c r="PA39" i="20"/>
  <c r="PB39" i="20"/>
  <c r="PC39" i="20"/>
  <c r="PD39" i="20"/>
  <c r="PE39" i="20"/>
  <c r="PF39" i="20"/>
  <c r="Q40" i="20"/>
  <c r="R40" i="20"/>
  <c r="S40" i="20"/>
  <c r="T40" i="20"/>
  <c r="U40" i="20"/>
  <c r="V40" i="20"/>
  <c r="W40" i="20"/>
  <c r="X40" i="20"/>
  <c r="Y40" i="20"/>
  <c r="Z40" i="20"/>
  <c r="AA40" i="20"/>
  <c r="AB40" i="20"/>
  <c r="AC40" i="20"/>
  <c r="AD40" i="20"/>
  <c r="AE40" i="20"/>
  <c r="AF40" i="20"/>
  <c r="AG40" i="20"/>
  <c r="AH40" i="20"/>
  <c r="AI40" i="20"/>
  <c r="AJ40" i="20"/>
  <c r="AK40" i="20"/>
  <c r="AL40" i="20"/>
  <c r="AM40" i="20"/>
  <c r="AN40" i="20"/>
  <c r="AO40" i="20"/>
  <c r="AP40" i="20"/>
  <c r="AQ40" i="20"/>
  <c r="AR40" i="20"/>
  <c r="AS40" i="20"/>
  <c r="AT40" i="20"/>
  <c r="AU40" i="20"/>
  <c r="AV40" i="20"/>
  <c r="AW40" i="20"/>
  <c r="AX40" i="20"/>
  <c r="AY40" i="20"/>
  <c r="AZ40" i="20"/>
  <c r="BA40" i="20"/>
  <c r="BB40" i="20"/>
  <c r="BC40" i="20"/>
  <c r="BD40" i="20"/>
  <c r="BE40" i="20"/>
  <c r="BF40" i="20"/>
  <c r="BG40" i="20"/>
  <c r="BH40" i="20"/>
  <c r="BI40" i="20"/>
  <c r="BJ40" i="20"/>
  <c r="BK40" i="20"/>
  <c r="BL40" i="20"/>
  <c r="BM40" i="20"/>
  <c r="BN40" i="20"/>
  <c r="BO40" i="20"/>
  <c r="BP40" i="20"/>
  <c r="BQ40" i="20"/>
  <c r="BR40" i="20"/>
  <c r="BS40" i="20"/>
  <c r="BT40" i="20"/>
  <c r="BU40" i="20"/>
  <c r="BV40" i="20"/>
  <c r="BW40" i="20"/>
  <c r="BX40" i="20"/>
  <c r="BY40" i="20"/>
  <c r="BZ40" i="20"/>
  <c r="CA40" i="20"/>
  <c r="CB40" i="20"/>
  <c r="CC40" i="20"/>
  <c r="CD40" i="20"/>
  <c r="CE40" i="20"/>
  <c r="CF40" i="20"/>
  <c r="CG40" i="20"/>
  <c r="CH40" i="20"/>
  <c r="CI40" i="20"/>
  <c r="CJ40" i="20"/>
  <c r="CK40" i="20"/>
  <c r="CL40" i="20"/>
  <c r="CM40" i="20"/>
  <c r="CN40" i="20"/>
  <c r="CO40" i="20"/>
  <c r="CP40" i="20"/>
  <c r="CQ40" i="20"/>
  <c r="CR40" i="20"/>
  <c r="CS40" i="20"/>
  <c r="CT40" i="20"/>
  <c r="CU40" i="20"/>
  <c r="CV40" i="20"/>
  <c r="CW40" i="20"/>
  <c r="CX40" i="20"/>
  <c r="CY40" i="20"/>
  <c r="CZ40" i="20"/>
  <c r="DA40" i="20"/>
  <c r="DB40" i="20"/>
  <c r="DC40" i="20"/>
  <c r="DD40" i="20"/>
  <c r="DE40" i="20"/>
  <c r="DF40" i="20"/>
  <c r="DG40" i="20"/>
  <c r="DH40" i="20"/>
  <c r="DI40" i="20"/>
  <c r="DJ40" i="20"/>
  <c r="DK40" i="20"/>
  <c r="DL40" i="20"/>
  <c r="DM40" i="20"/>
  <c r="DN40" i="20"/>
  <c r="DO40" i="20"/>
  <c r="DQ40" i="20"/>
  <c r="DR40" i="20"/>
  <c r="DS40" i="20"/>
  <c r="DT40" i="20"/>
  <c r="DU40" i="20"/>
  <c r="DV40" i="20"/>
  <c r="DW40" i="20"/>
  <c r="DX40" i="20"/>
  <c r="DY40" i="20"/>
  <c r="DZ40" i="20"/>
  <c r="EA40" i="20"/>
  <c r="EB40" i="20"/>
  <c r="EC40" i="20"/>
  <c r="ED40" i="20"/>
  <c r="EE40" i="20"/>
  <c r="EF40" i="20"/>
  <c r="EG40" i="20"/>
  <c r="EH40" i="20"/>
  <c r="EI40" i="20"/>
  <c r="EJ40" i="20"/>
  <c r="EK40" i="20"/>
  <c r="EL40" i="20"/>
  <c r="EM40" i="20"/>
  <c r="EN40" i="20"/>
  <c r="EO40" i="20"/>
  <c r="EP40" i="20"/>
  <c r="EQ40" i="20"/>
  <c r="ER40" i="20"/>
  <c r="ES40" i="20"/>
  <c r="ET40" i="20"/>
  <c r="EU40" i="20"/>
  <c r="EV40" i="20"/>
  <c r="EW40" i="20"/>
  <c r="EX40" i="20"/>
  <c r="EY40" i="20"/>
  <c r="EZ40" i="20"/>
  <c r="FA40" i="20"/>
  <c r="FB40" i="20"/>
  <c r="FC40" i="20"/>
  <c r="FD40" i="20"/>
  <c r="FE40" i="20"/>
  <c r="FF40" i="20"/>
  <c r="FG40" i="20"/>
  <c r="FH40" i="20"/>
  <c r="FI40" i="20"/>
  <c r="FJ40" i="20"/>
  <c r="FK40" i="20"/>
  <c r="FL40" i="20"/>
  <c r="FM40" i="20"/>
  <c r="FN40" i="20"/>
  <c r="FO40" i="20"/>
  <c r="FP40" i="20"/>
  <c r="FQ40" i="20"/>
  <c r="FR40" i="20"/>
  <c r="FS40" i="20"/>
  <c r="FT40" i="20"/>
  <c r="FU40" i="20"/>
  <c r="FV40" i="20"/>
  <c r="FW40" i="20"/>
  <c r="FX40" i="20"/>
  <c r="FY40" i="20"/>
  <c r="FZ40" i="20"/>
  <c r="GA40" i="20"/>
  <c r="GB40" i="20"/>
  <c r="GC40" i="20"/>
  <c r="GD40" i="20"/>
  <c r="GE40" i="20"/>
  <c r="GF40" i="20"/>
  <c r="GG40" i="20"/>
  <c r="GH40" i="20"/>
  <c r="GI40" i="20"/>
  <c r="GJ40" i="20"/>
  <c r="GK40" i="20"/>
  <c r="GL40" i="20"/>
  <c r="GM40" i="20"/>
  <c r="GN40" i="20"/>
  <c r="GO40" i="20"/>
  <c r="GP40" i="20"/>
  <c r="GQ40" i="20"/>
  <c r="GR40" i="20"/>
  <c r="GS40" i="20"/>
  <c r="GT40" i="20"/>
  <c r="GU40" i="20"/>
  <c r="GV40" i="20"/>
  <c r="GW40" i="20"/>
  <c r="GX40" i="20"/>
  <c r="GY40" i="20"/>
  <c r="GZ40" i="20"/>
  <c r="HA40" i="20"/>
  <c r="HB40" i="20"/>
  <c r="HC40" i="20"/>
  <c r="HD40" i="20"/>
  <c r="HE40" i="20"/>
  <c r="HF40" i="20"/>
  <c r="HG40" i="20"/>
  <c r="HH40" i="20"/>
  <c r="HI40" i="20"/>
  <c r="HJ40" i="20"/>
  <c r="HK40" i="20"/>
  <c r="HL40" i="20"/>
  <c r="HM40" i="20"/>
  <c r="HN40" i="20"/>
  <c r="HO40" i="20"/>
  <c r="HP40" i="20"/>
  <c r="HQ40" i="20"/>
  <c r="HR40" i="20"/>
  <c r="HS40" i="20"/>
  <c r="HT40" i="20"/>
  <c r="HU40" i="20"/>
  <c r="HV40" i="20"/>
  <c r="HW40" i="20"/>
  <c r="HX40" i="20"/>
  <c r="HY40" i="20"/>
  <c r="HZ40" i="20"/>
  <c r="IA40" i="20"/>
  <c r="IB40" i="20"/>
  <c r="IC40" i="20"/>
  <c r="ID40" i="20"/>
  <c r="IE40" i="20"/>
  <c r="IF40" i="20"/>
  <c r="IG40" i="20"/>
  <c r="IH40" i="20"/>
  <c r="II40" i="20"/>
  <c r="IJ40" i="20"/>
  <c r="IK40" i="20"/>
  <c r="IL40" i="20"/>
  <c r="IM40" i="20"/>
  <c r="IN40" i="20"/>
  <c r="IO40" i="20"/>
  <c r="IP40" i="20"/>
  <c r="IQ40" i="20"/>
  <c r="IR40" i="20"/>
  <c r="IS40" i="20"/>
  <c r="IT40" i="20"/>
  <c r="IU40" i="20"/>
  <c r="IV40" i="20"/>
  <c r="IW40" i="20"/>
  <c r="IX40" i="20"/>
  <c r="IY40" i="20"/>
  <c r="IZ40" i="20"/>
  <c r="JA40" i="20"/>
  <c r="JB40" i="20"/>
  <c r="JC40" i="20"/>
  <c r="JD40" i="20"/>
  <c r="JE40" i="20"/>
  <c r="JF40" i="20"/>
  <c r="JG40" i="20"/>
  <c r="JH40" i="20"/>
  <c r="JI40" i="20"/>
  <c r="JJ40" i="20"/>
  <c r="JK40" i="20"/>
  <c r="JL40" i="20"/>
  <c r="JM40" i="20"/>
  <c r="JN40" i="20"/>
  <c r="JO40" i="20"/>
  <c r="JP40" i="20"/>
  <c r="JQ40" i="20"/>
  <c r="JR40" i="20"/>
  <c r="JS40" i="20"/>
  <c r="JT40" i="20"/>
  <c r="JU40" i="20"/>
  <c r="JV40" i="20"/>
  <c r="JW40" i="20"/>
  <c r="JX40" i="20"/>
  <c r="JY40" i="20"/>
  <c r="JZ40" i="20"/>
  <c r="KA40" i="20"/>
  <c r="KB40" i="20"/>
  <c r="KC40" i="20"/>
  <c r="KD40" i="20"/>
  <c r="KE40" i="20"/>
  <c r="KF40" i="20"/>
  <c r="KG40" i="20"/>
  <c r="KH40" i="20"/>
  <c r="KI40" i="20"/>
  <c r="KJ40" i="20"/>
  <c r="KK40" i="20"/>
  <c r="KL40" i="20"/>
  <c r="KM40" i="20"/>
  <c r="KN40" i="20"/>
  <c r="KO40" i="20"/>
  <c r="KP40" i="20"/>
  <c r="KQ40" i="20"/>
  <c r="KR40" i="20"/>
  <c r="KS40" i="20"/>
  <c r="KT40" i="20"/>
  <c r="KU40" i="20"/>
  <c r="KV40" i="20"/>
  <c r="KW40" i="20"/>
  <c r="KX40" i="20"/>
  <c r="KY40" i="20"/>
  <c r="KZ40" i="20"/>
  <c r="LA40" i="20"/>
  <c r="LB40" i="20"/>
  <c r="LC40" i="20"/>
  <c r="LD40" i="20"/>
  <c r="LE40" i="20"/>
  <c r="LF40" i="20"/>
  <c r="LG40" i="20"/>
  <c r="LH40" i="20"/>
  <c r="LI40" i="20"/>
  <c r="LJ40" i="20"/>
  <c r="LK40" i="20"/>
  <c r="LL40" i="20"/>
  <c r="LM40" i="20"/>
  <c r="LN40" i="20"/>
  <c r="LO40" i="20"/>
  <c r="LP40" i="20"/>
  <c r="LQ40" i="20"/>
  <c r="LR40" i="20"/>
  <c r="LS40" i="20"/>
  <c r="LT40" i="20"/>
  <c r="LU40" i="20"/>
  <c r="LV40" i="20"/>
  <c r="LW40" i="20"/>
  <c r="LX40" i="20"/>
  <c r="LY40" i="20"/>
  <c r="LZ40" i="20"/>
  <c r="MA40" i="20"/>
  <c r="MB40" i="20"/>
  <c r="MC40" i="20"/>
  <c r="MD40" i="20"/>
  <c r="ME40" i="20"/>
  <c r="MF40" i="20"/>
  <c r="MG40" i="20"/>
  <c r="MH40" i="20"/>
  <c r="MI40" i="20"/>
  <c r="MJ40" i="20"/>
  <c r="MK40" i="20"/>
  <c r="ML40" i="20"/>
  <c r="MM40" i="20"/>
  <c r="MN40" i="20"/>
  <c r="MO40" i="20"/>
  <c r="MP40" i="20"/>
  <c r="MQ40" i="20"/>
  <c r="MR40" i="20"/>
  <c r="MS40" i="20"/>
  <c r="MT40" i="20"/>
  <c r="MU40" i="20"/>
  <c r="MV40" i="20"/>
  <c r="MW40" i="20"/>
  <c r="MX40" i="20"/>
  <c r="MY40" i="20"/>
  <c r="MZ40" i="20"/>
  <c r="NA40" i="20"/>
  <c r="NB40" i="20"/>
  <c r="NC40" i="20"/>
  <c r="ND40" i="20"/>
  <c r="NE40" i="20"/>
  <c r="NF40" i="20"/>
  <c r="NG40" i="20"/>
  <c r="NH40" i="20"/>
  <c r="NI40" i="20"/>
  <c r="NJ40" i="20"/>
  <c r="NK40" i="20"/>
  <c r="NL40" i="20"/>
  <c r="NM40" i="20"/>
  <c r="NN40" i="20"/>
  <c r="NO40" i="20"/>
  <c r="NP40" i="20"/>
  <c r="NQ40" i="20"/>
  <c r="NR40" i="20"/>
  <c r="NS40" i="20"/>
  <c r="NT40" i="20"/>
  <c r="NU40" i="20"/>
  <c r="NV40" i="20"/>
  <c r="NW40" i="20"/>
  <c r="NX40" i="20"/>
  <c r="NY40" i="20"/>
  <c r="NZ40" i="20"/>
  <c r="OA40" i="20"/>
  <c r="OB40" i="20"/>
  <c r="OC40" i="20"/>
  <c r="OD40" i="20"/>
  <c r="OE40" i="20"/>
  <c r="OF40" i="20"/>
  <c r="OG40" i="20"/>
  <c r="OH40" i="20"/>
  <c r="OI40" i="20"/>
  <c r="OJ40" i="20"/>
  <c r="OK40" i="20"/>
  <c r="OL40" i="20"/>
  <c r="OM40" i="20"/>
  <c r="ON40" i="20"/>
  <c r="OO40" i="20"/>
  <c r="OP40" i="20"/>
  <c r="OQ40" i="20"/>
  <c r="OR40" i="20"/>
  <c r="OS40" i="20"/>
  <c r="OT40" i="20"/>
  <c r="OU40" i="20"/>
  <c r="OV40" i="20"/>
  <c r="OW40" i="20"/>
  <c r="OX40" i="20"/>
  <c r="OY40" i="20"/>
  <c r="OZ40" i="20"/>
  <c r="PA40" i="20"/>
  <c r="PB40" i="20"/>
  <c r="PC40" i="20"/>
  <c r="PD40" i="20"/>
  <c r="PE40" i="20"/>
  <c r="PF40" i="20"/>
  <c r="Q41" i="20"/>
  <c r="R41" i="20"/>
  <c r="S41" i="20"/>
  <c r="T41" i="20"/>
  <c r="U41" i="20"/>
  <c r="V41" i="20"/>
  <c r="W41" i="20"/>
  <c r="X41" i="20"/>
  <c r="Y41" i="20"/>
  <c r="Z41" i="20"/>
  <c r="AA41" i="20"/>
  <c r="AB41" i="20"/>
  <c r="AC41" i="20"/>
  <c r="AD41" i="20"/>
  <c r="AE41" i="20"/>
  <c r="AF41" i="20"/>
  <c r="AG41" i="20"/>
  <c r="AH41" i="20"/>
  <c r="AI41" i="20"/>
  <c r="AJ41" i="20"/>
  <c r="AK41" i="20"/>
  <c r="AL41" i="20"/>
  <c r="AM41" i="20"/>
  <c r="AN41" i="20"/>
  <c r="AO41" i="20"/>
  <c r="AP41" i="20"/>
  <c r="AQ41" i="20"/>
  <c r="AR41" i="20"/>
  <c r="AS41" i="20"/>
  <c r="AT41" i="20"/>
  <c r="AU41" i="20"/>
  <c r="AV41" i="20"/>
  <c r="AW41" i="20"/>
  <c r="AX41" i="20"/>
  <c r="AY41" i="20"/>
  <c r="AZ41" i="20"/>
  <c r="BA41" i="20"/>
  <c r="BB41" i="20"/>
  <c r="BC41" i="20"/>
  <c r="BD41" i="20"/>
  <c r="BE41" i="20"/>
  <c r="BF41" i="20"/>
  <c r="BG41" i="20"/>
  <c r="BH41" i="20"/>
  <c r="BI41" i="20"/>
  <c r="BJ41" i="20"/>
  <c r="BK41" i="20"/>
  <c r="BL41" i="20"/>
  <c r="BM41" i="20"/>
  <c r="BN41" i="20"/>
  <c r="BO41" i="20"/>
  <c r="BP41" i="20"/>
  <c r="BQ41" i="20"/>
  <c r="BR41" i="20"/>
  <c r="BS41" i="20"/>
  <c r="BT41" i="20"/>
  <c r="BU41" i="20"/>
  <c r="BV41" i="20"/>
  <c r="BW41" i="20"/>
  <c r="BX41" i="20"/>
  <c r="BY41" i="20"/>
  <c r="BZ41" i="20"/>
  <c r="CA41" i="20"/>
  <c r="CB41" i="20"/>
  <c r="CC41" i="20"/>
  <c r="CD41" i="20"/>
  <c r="CE41" i="20"/>
  <c r="CF41" i="20"/>
  <c r="CG41" i="20"/>
  <c r="CH41" i="20"/>
  <c r="CI41" i="20"/>
  <c r="CJ41" i="20"/>
  <c r="CK41" i="20"/>
  <c r="CL41" i="20"/>
  <c r="CM41" i="20"/>
  <c r="CN41" i="20"/>
  <c r="CO41" i="20"/>
  <c r="CP41" i="20"/>
  <c r="CQ41" i="20"/>
  <c r="CR41" i="20"/>
  <c r="CS41" i="20"/>
  <c r="CT41" i="20"/>
  <c r="CU41" i="20"/>
  <c r="CV41" i="20"/>
  <c r="CW41" i="20"/>
  <c r="CX41" i="20"/>
  <c r="CY41" i="20"/>
  <c r="CZ41" i="20"/>
  <c r="DA41" i="20"/>
  <c r="DB41" i="20"/>
  <c r="DC41" i="20"/>
  <c r="DD41" i="20"/>
  <c r="DE41" i="20"/>
  <c r="DF41" i="20"/>
  <c r="DG41" i="20"/>
  <c r="DH41" i="20"/>
  <c r="DI41" i="20"/>
  <c r="DJ41" i="20"/>
  <c r="DK41" i="20"/>
  <c r="DL41" i="20"/>
  <c r="DM41" i="20"/>
  <c r="DN41" i="20"/>
  <c r="DO41" i="20"/>
  <c r="DQ41" i="20"/>
  <c r="DR41" i="20"/>
  <c r="DS41" i="20"/>
  <c r="DT41" i="20"/>
  <c r="DU41" i="20"/>
  <c r="DV41" i="20"/>
  <c r="DW41" i="20"/>
  <c r="DX41" i="20"/>
  <c r="DY41" i="20"/>
  <c r="DZ41" i="20"/>
  <c r="EA41" i="20"/>
  <c r="EB41" i="20"/>
  <c r="EC41" i="20"/>
  <c r="ED41" i="20"/>
  <c r="EE41" i="20"/>
  <c r="EF41" i="20"/>
  <c r="EG41" i="20"/>
  <c r="EH41" i="20"/>
  <c r="EI41" i="20"/>
  <c r="EJ41" i="20"/>
  <c r="EK41" i="20"/>
  <c r="EL41" i="20"/>
  <c r="EM41" i="20"/>
  <c r="EN41" i="20"/>
  <c r="EO41" i="20"/>
  <c r="EP41" i="20"/>
  <c r="EQ41" i="20"/>
  <c r="ER41" i="20"/>
  <c r="ES41" i="20"/>
  <c r="ET41" i="20"/>
  <c r="EU41" i="20"/>
  <c r="EV41" i="20"/>
  <c r="EW41" i="20"/>
  <c r="EX41" i="20"/>
  <c r="EY41" i="20"/>
  <c r="EZ41" i="20"/>
  <c r="FA41" i="20"/>
  <c r="FB41" i="20"/>
  <c r="FC41" i="20"/>
  <c r="FD41" i="20"/>
  <c r="FE41" i="20"/>
  <c r="FF41" i="20"/>
  <c r="FG41" i="20"/>
  <c r="FH41" i="20"/>
  <c r="FI41" i="20"/>
  <c r="FJ41" i="20"/>
  <c r="FK41" i="20"/>
  <c r="FL41" i="20"/>
  <c r="FM41" i="20"/>
  <c r="FN41" i="20"/>
  <c r="FO41" i="20"/>
  <c r="FP41" i="20"/>
  <c r="FQ41" i="20"/>
  <c r="FR41" i="20"/>
  <c r="FS41" i="20"/>
  <c r="FT41" i="20"/>
  <c r="FU41" i="20"/>
  <c r="FV41" i="20"/>
  <c r="FW41" i="20"/>
  <c r="FX41" i="20"/>
  <c r="FY41" i="20"/>
  <c r="FZ41" i="20"/>
  <c r="GA41" i="20"/>
  <c r="GB41" i="20"/>
  <c r="GC41" i="20"/>
  <c r="GD41" i="20"/>
  <c r="GE41" i="20"/>
  <c r="GF41" i="20"/>
  <c r="GG41" i="20"/>
  <c r="GH41" i="20"/>
  <c r="GI41" i="20"/>
  <c r="GJ41" i="20"/>
  <c r="GK41" i="20"/>
  <c r="GL41" i="20"/>
  <c r="GM41" i="20"/>
  <c r="GN41" i="20"/>
  <c r="GO41" i="20"/>
  <c r="GP41" i="20"/>
  <c r="GQ41" i="20"/>
  <c r="GR41" i="20"/>
  <c r="GS41" i="20"/>
  <c r="GT41" i="20"/>
  <c r="GU41" i="20"/>
  <c r="GV41" i="20"/>
  <c r="GW41" i="20"/>
  <c r="GX41" i="20"/>
  <c r="GY41" i="20"/>
  <c r="GZ41" i="20"/>
  <c r="HA41" i="20"/>
  <c r="HB41" i="20"/>
  <c r="HC41" i="20"/>
  <c r="HD41" i="20"/>
  <c r="HE41" i="20"/>
  <c r="HF41" i="20"/>
  <c r="HG41" i="20"/>
  <c r="HH41" i="20"/>
  <c r="HI41" i="20"/>
  <c r="HJ41" i="20"/>
  <c r="HK41" i="20"/>
  <c r="HL41" i="20"/>
  <c r="HM41" i="20"/>
  <c r="HN41" i="20"/>
  <c r="HO41" i="20"/>
  <c r="HP41" i="20"/>
  <c r="HQ41" i="20"/>
  <c r="HR41" i="20"/>
  <c r="HS41" i="20"/>
  <c r="HT41" i="20"/>
  <c r="HU41" i="20"/>
  <c r="HV41" i="20"/>
  <c r="HW41" i="20"/>
  <c r="HX41" i="20"/>
  <c r="HY41" i="20"/>
  <c r="HZ41" i="20"/>
  <c r="IA41" i="20"/>
  <c r="IB41" i="20"/>
  <c r="IC41" i="20"/>
  <c r="ID41" i="20"/>
  <c r="IE41" i="20"/>
  <c r="IF41" i="20"/>
  <c r="IG41" i="20"/>
  <c r="IH41" i="20"/>
  <c r="II41" i="20"/>
  <c r="IJ41" i="20"/>
  <c r="IK41" i="20"/>
  <c r="IL41" i="20"/>
  <c r="IM41" i="20"/>
  <c r="IN41" i="20"/>
  <c r="IO41" i="20"/>
  <c r="IP41" i="20"/>
  <c r="IQ41" i="20"/>
  <c r="IR41" i="20"/>
  <c r="IS41" i="20"/>
  <c r="IT41" i="20"/>
  <c r="IU41" i="20"/>
  <c r="IV41" i="20"/>
  <c r="IW41" i="20"/>
  <c r="IX41" i="20"/>
  <c r="IY41" i="20"/>
  <c r="IZ41" i="20"/>
  <c r="JA41" i="20"/>
  <c r="JB41" i="20"/>
  <c r="JC41" i="20"/>
  <c r="JD41" i="20"/>
  <c r="JE41" i="20"/>
  <c r="JF41" i="20"/>
  <c r="JG41" i="20"/>
  <c r="JH41" i="20"/>
  <c r="JI41" i="20"/>
  <c r="JJ41" i="20"/>
  <c r="JK41" i="20"/>
  <c r="JL41" i="20"/>
  <c r="JM41" i="20"/>
  <c r="JN41" i="20"/>
  <c r="JO41" i="20"/>
  <c r="JP41" i="20"/>
  <c r="JQ41" i="20"/>
  <c r="JR41" i="20"/>
  <c r="JS41" i="20"/>
  <c r="JT41" i="20"/>
  <c r="JU41" i="20"/>
  <c r="JV41" i="20"/>
  <c r="JW41" i="20"/>
  <c r="JX41" i="20"/>
  <c r="JY41" i="20"/>
  <c r="JZ41" i="20"/>
  <c r="KA41" i="20"/>
  <c r="KB41" i="20"/>
  <c r="KC41" i="20"/>
  <c r="KD41" i="20"/>
  <c r="KE41" i="20"/>
  <c r="KF41" i="20"/>
  <c r="KG41" i="20"/>
  <c r="KH41" i="20"/>
  <c r="KI41" i="20"/>
  <c r="KJ41" i="20"/>
  <c r="KK41" i="20"/>
  <c r="KL41" i="20"/>
  <c r="KM41" i="20"/>
  <c r="KN41" i="20"/>
  <c r="KO41" i="20"/>
  <c r="KP41" i="20"/>
  <c r="KQ41" i="20"/>
  <c r="KR41" i="20"/>
  <c r="KS41" i="20"/>
  <c r="KT41" i="20"/>
  <c r="KU41" i="20"/>
  <c r="KV41" i="20"/>
  <c r="KW41" i="20"/>
  <c r="KX41" i="20"/>
  <c r="KY41" i="20"/>
  <c r="KZ41" i="20"/>
  <c r="LA41" i="20"/>
  <c r="LB41" i="20"/>
  <c r="LC41" i="20"/>
  <c r="LD41" i="20"/>
  <c r="LE41" i="20"/>
  <c r="LF41" i="20"/>
  <c r="LG41" i="20"/>
  <c r="LH41" i="20"/>
  <c r="LI41" i="20"/>
  <c r="LJ41" i="20"/>
  <c r="LK41" i="20"/>
  <c r="LL41" i="20"/>
  <c r="LM41" i="20"/>
  <c r="LN41" i="20"/>
  <c r="LO41" i="20"/>
  <c r="LP41" i="20"/>
  <c r="LQ41" i="20"/>
  <c r="LR41" i="20"/>
  <c r="LS41" i="20"/>
  <c r="LT41" i="20"/>
  <c r="LU41" i="20"/>
  <c r="LV41" i="20"/>
  <c r="LW41" i="20"/>
  <c r="LX41" i="20"/>
  <c r="LY41" i="20"/>
  <c r="LZ41" i="20"/>
  <c r="MA41" i="20"/>
  <c r="MB41" i="20"/>
  <c r="MC41" i="20"/>
  <c r="MD41" i="20"/>
  <c r="ME41" i="20"/>
  <c r="MF41" i="20"/>
  <c r="MG41" i="20"/>
  <c r="MH41" i="20"/>
  <c r="MI41" i="20"/>
  <c r="MJ41" i="20"/>
  <c r="MK41" i="20"/>
  <c r="ML41" i="20"/>
  <c r="MM41" i="20"/>
  <c r="MN41" i="20"/>
  <c r="MO41" i="20"/>
  <c r="MP41" i="20"/>
  <c r="MQ41" i="20"/>
  <c r="MR41" i="20"/>
  <c r="MS41" i="20"/>
  <c r="MT41" i="20"/>
  <c r="MU41" i="20"/>
  <c r="MV41" i="20"/>
  <c r="MW41" i="20"/>
  <c r="MX41" i="20"/>
  <c r="MY41" i="20"/>
  <c r="MZ41" i="20"/>
  <c r="NA41" i="20"/>
  <c r="NB41" i="20"/>
  <c r="NC41" i="20"/>
  <c r="ND41" i="20"/>
  <c r="NE41" i="20"/>
  <c r="NF41" i="20"/>
  <c r="NG41" i="20"/>
  <c r="NH41" i="20"/>
  <c r="NI41" i="20"/>
  <c r="NJ41" i="20"/>
  <c r="NK41" i="20"/>
  <c r="NL41" i="20"/>
  <c r="NM41" i="20"/>
  <c r="NN41" i="20"/>
  <c r="NO41" i="20"/>
  <c r="NP41" i="20"/>
  <c r="NQ41" i="20"/>
  <c r="NR41" i="20"/>
  <c r="NS41" i="20"/>
  <c r="NT41" i="20"/>
  <c r="NU41" i="20"/>
  <c r="NV41" i="20"/>
  <c r="NW41" i="20"/>
  <c r="NX41" i="20"/>
  <c r="NY41" i="20"/>
  <c r="NZ41" i="20"/>
  <c r="OA41" i="20"/>
  <c r="OB41" i="20"/>
  <c r="OC41" i="20"/>
  <c r="OD41" i="20"/>
  <c r="OE41" i="20"/>
  <c r="OF41" i="20"/>
  <c r="OG41" i="20"/>
  <c r="OH41" i="20"/>
  <c r="OI41" i="20"/>
  <c r="OJ41" i="20"/>
  <c r="OK41" i="20"/>
  <c r="OL41" i="20"/>
  <c r="OM41" i="20"/>
  <c r="ON41" i="20"/>
  <c r="OO41" i="20"/>
  <c r="OP41" i="20"/>
  <c r="OQ41" i="20"/>
  <c r="OR41" i="20"/>
  <c r="OS41" i="20"/>
  <c r="OT41" i="20"/>
  <c r="OU41" i="20"/>
  <c r="OV41" i="20"/>
  <c r="OW41" i="20"/>
  <c r="OX41" i="20"/>
  <c r="OY41" i="20"/>
  <c r="OZ41" i="20"/>
  <c r="PA41" i="20"/>
  <c r="PB41" i="20"/>
  <c r="PC41" i="20"/>
  <c r="PD41" i="20"/>
  <c r="PE41" i="20"/>
  <c r="PF41" i="20"/>
  <c r="Q42" i="20"/>
  <c r="R42" i="20"/>
  <c r="S42" i="20"/>
  <c r="T42" i="20"/>
  <c r="U42" i="20"/>
  <c r="V42" i="20"/>
  <c r="W42" i="20"/>
  <c r="X42" i="20"/>
  <c r="Y42" i="20"/>
  <c r="Z42" i="20"/>
  <c r="AA42" i="20"/>
  <c r="AB42" i="20"/>
  <c r="AC42" i="20"/>
  <c r="AD42" i="20"/>
  <c r="AE42" i="20"/>
  <c r="AF42" i="20"/>
  <c r="AG42" i="20"/>
  <c r="AH42" i="20"/>
  <c r="AI42" i="20"/>
  <c r="AJ42" i="20"/>
  <c r="AK42" i="20"/>
  <c r="AL42" i="20"/>
  <c r="AM42" i="20"/>
  <c r="AN42" i="20"/>
  <c r="AO42" i="20"/>
  <c r="AP42" i="20"/>
  <c r="AQ42" i="20"/>
  <c r="AR42" i="20"/>
  <c r="AS42" i="20"/>
  <c r="AT42" i="20"/>
  <c r="AU42" i="20"/>
  <c r="AV42" i="20"/>
  <c r="AW42" i="20"/>
  <c r="AX42" i="20"/>
  <c r="AY42" i="20"/>
  <c r="AZ42" i="20"/>
  <c r="BA42" i="20"/>
  <c r="BB42" i="20"/>
  <c r="BC42" i="20"/>
  <c r="BD42" i="20"/>
  <c r="BE42" i="20"/>
  <c r="BF42" i="20"/>
  <c r="BG42" i="20"/>
  <c r="BH42" i="20"/>
  <c r="BI42" i="20"/>
  <c r="BJ42" i="20"/>
  <c r="BK42" i="20"/>
  <c r="BL42" i="20"/>
  <c r="BM42" i="20"/>
  <c r="BN42" i="20"/>
  <c r="BO42" i="20"/>
  <c r="BP42" i="20"/>
  <c r="BQ42" i="20"/>
  <c r="BR42" i="20"/>
  <c r="BS42" i="20"/>
  <c r="BT42" i="20"/>
  <c r="BU42" i="20"/>
  <c r="BV42" i="20"/>
  <c r="BW42" i="20"/>
  <c r="BX42" i="20"/>
  <c r="BY42" i="20"/>
  <c r="BZ42" i="20"/>
  <c r="CA42" i="20"/>
  <c r="CB42" i="20"/>
  <c r="CC42" i="20"/>
  <c r="CD42" i="20"/>
  <c r="CE42" i="20"/>
  <c r="CF42" i="20"/>
  <c r="CG42" i="20"/>
  <c r="CH42" i="20"/>
  <c r="CI42" i="20"/>
  <c r="CJ42" i="20"/>
  <c r="CK42" i="20"/>
  <c r="CL42" i="20"/>
  <c r="CM42" i="20"/>
  <c r="CN42" i="20"/>
  <c r="CO42" i="20"/>
  <c r="CP42" i="20"/>
  <c r="CQ42" i="20"/>
  <c r="CR42" i="20"/>
  <c r="CS42" i="20"/>
  <c r="CT42" i="20"/>
  <c r="CU42" i="20"/>
  <c r="CV42" i="20"/>
  <c r="CW42" i="20"/>
  <c r="CX42" i="20"/>
  <c r="CY42" i="20"/>
  <c r="CZ42" i="20"/>
  <c r="DA42" i="20"/>
  <c r="DB42" i="20"/>
  <c r="DC42" i="20"/>
  <c r="DD42" i="20"/>
  <c r="DE42" i="20"/>
  <c r="DF42" i="20"/>
  <c r="DG42" i="20"/>
  <c r="DH42" i="20"/>
  <c r="DI42" i="20"/>
  <c r="DJ42" i="20"/>
  <c r="DK42" i="20"/>
  <c r="DL42" i="20"/>
  <c r="DM42" i="20"/>
  <c r="DN42" i="20"/>
  <c r="DO42" i="20"/>
  <c r="DQ42" i="20"/>
  <c r="DR42" i="20"/>
  <c r="DS42" i="20"/>
  <c r="DT42" i="20"/>
  <c r="DU42" i="20"/>
  <c r="DV42" i="20"/>
  <c r="DW42" i="20"/>
  <c r="DX42" i="20"/>
  <c r="DY42" i="20"/>
  <c r="DZ42" i="20"/>
  <c r="EA42" i="20"/>
  <c r="EB42" i="20"/>
  <c r="EC42" i="20"/>
  <c r="ED42" i="20"/>
  <c r="EE42" i="20"/>
  <c r="EF42" i="20"/>
  <c r="EG42" i="20"/>
  <c r="EH42" i="20"/>
  <c r="EI42" i="20"/>
  <c r="EJ42" i="20"/>
  <c r="EK42" i="20"/>
  <c r="EL42" i="20"/>
  <c r="EM42" i="20"/>
  <c r="EN42" i="20"/>
  <c r="EO42" i="20"/>
  <c r="EP42" i="20"/>
  <c r="EQ42" i="20"/>
  <c r="ER42" i="20"/>
  <c r="ES42" i="20"/>
  <c r="ET42" i="20"/>
  <c r="EU42" i="20"/>
  <c r="EV42" i="20"/>
  <c r="EW42" i="20"/>
  <c r="EX42" i="20"/>
  <c r="EY42" i="20"/>
  <c r="EZ42" i="20"/>
  <c r="FA42" i="20"/>
  <c r="FB42" i="20"/>
  <c r="FC42" i="20"/>
  <c r="FD42" i="20"/>
  <c r="FE42" i="20"/>
  <c r="FF42" i="20"/>
  <c r="FG42" i="20"/>
  <c r="FH42" i="20"/>
  <c r="FI42" i="20"/>
  <c r="FJ42" i="20"/>
  <c r="FK42" i="20"/>
  <c r="FL42" i="20"/>
  <c r="FM42" i="20"/>
  <c r="FN42" i="20"/>
  <c r="FO42" i="20"/>
  <c r="FP42" i="20"/>
  <c r="FQ42" i="20"/>
  <c r="FR42" i="20"/>
  <c r="FS42" i="20"/>
  <c r="FT42" i="20"/>
  <c r="FU42" i="20"/>
  <c r="FV42" i="20"/>
  <c r="FW42" i="20"/>
  <c r="FX42" i="20"/>
  <c r="FY42" i="20"/>
  <c r="FZ42" i="20"/>
  <c r="GA42" i="20"/>
  <c r="GB42" i="20"/>
  <c r="GC42" i="20"/>
  <c r="GD42" i="20"/>
  <c r="GE42" i="20"/>
  <c r="GF42" i="20"/>
  <c r="GG42" i="20"/>
  <c r="GH42" i="20"/>
  <c r="GI42" i="20"/>
  <c r="GJ42" i="20"/>
  <c r="GK42" i="20"/>
  <c r="GL42" i="20"/>
  <c r="GM42" i="20"/>
  <c r="GN42" i="20"/>
  <c r="GO42" i="20"/>
  <c r="GP42" i="20"/>
  <c r="GQ42" i="20"/>
  <c r="GR42" i="20"/>
  <c r="GS42" i="20"/>
  <c r="GT42" i="20"/>
  <c r="GU42" i="20"/>
  <c r="GV42" i="20"/>
  <c r="GW42" i="20"/>
  <c r="GX42" i="20"/>
  <c r="GY42" i="20"/>
  <c r="GZ42" i="20"/>
  <c r="HA42" i="20"/>
  <c r="HB42" i="20"/>
  <c r="HC42" i="20"/>
  <c r="HD42" i="20"/>
  <c r="HE42" i="20"/>
  <c r="HF42" i="20"/>
  <c r="HG42" i="20"/>
  <c r="HH42" i="20"/>
  <c r="HI42" i="20"/>
  <c r="HJ42" i="20"/>
  <c r="HK42" i="20"/>
  <c r="HL42" i="20"/>
  <c r="HM42" i="20"/>
  <c r="HN42" i="20"/>
  <c r="HO42" i="20"/>
  <c r="HP42" i="20"/>
  <c r="HQ42" i="20"/>
  <c r="HR42" i="20"/>
  <c r="HS42" i="20"/>
  <c r="HT42" i="20"/>
  <c r="HU42" i="20"/>
  <c r="HV42" i="20"/>
  <c r="HW42" i="20"/>
  <c r="HX42" i="20"/>
  <c r="HY42" i="20"/>
  <c r="HZ42" i="20"/>
  <c r="IA42" i="20"/>
  <c r="IB42" i="20"/>
  <c r="IC42" i="20"/>
  <c r="ID42" i="20"/>
  <c r="IE42" i="20"/>
  <c r="IF42" i="20"/>
  <c r="IG42" i="20"/>
  <c r="IH42" i="20"/>
  <c r="II42" i="20"/>
  <c r="IJ42" i="20"/>
  <c r="IK42" i="20"/>
  <c r="IL42" i="20"/>
  <c r="IM42" i="20"/>
  <c r="IN42" i="20"/>
  <c r="IO42" i="20"/>
  <c r="IP42" i="20"/>
  <c r="IQ42" i="20"/>
  <c r="IR42" i="20"/>
  <c r="IS42" i="20"/>
  <c r="IT42" i="20"/>
  <c r="IU42" i="20"/>
  <c r="IV42" i="20"/>
  <c r="IW42" i="20"/>
  <c r="IX42" i="20"/>
  <c r="IY42" i="20"/>
  <c r="IZ42" i="20"/>
  <c r="JA42" i="20"/>
  <c r="JB42" i="20"/>
  <c r="JC42" i="20"/>
  <c r="JD42" i="20"/>
  <c r="JE42" i="20"/>
  <c r="JF42" i="20"/>
  <c r="JG42" i="20"/>
  <c r="JH42" i="20"/>
  <c r="JI42" i="20"/>
  <c r="JJ42" i="20"/>
  <c r="JK42" i="20"/>
  <c r="JL42" i="20"/>
  <c r="JM42" i="20"/>
  <c r="JN42" i="20"/>
  <c r="JO42" i="20"/>
  <c r="JP42" i="20"/>
  <c r="JQ42" i="20"/>
  <c r="JR42" i="20"/>
  <c r="JS42" i="20"/>
  <c r="JT42" i="20"/>
  <c r="JU42" i="20"/>
  <c r="JV42" i="20"/>
  <c r="JW42" i="20"/>
  <c r="JX42" i="20"/>
  <c r="JY42" i="20"/>
  <c r="JZ42" i="20"/>
  <c r="KA42" i="20"/>
  <c r="KB42" i="20"/>
  <c r="KC42" i="20"/>
  <c r="KD42" i="20"/>
  <c r="KE42" i="20"/>
  <c r="KF42" i="20"/>
  <c r="KG42" i="20"/>
  <c r="KH42" i="20"/>
  <c r="KI42" i="20"/>
  <c r="KJ42" i="20"/>
  <c r="KK42" i="20"/>
  <c r="KL42" i="20"/>
  <c r="KM42" i="20"/>
  <c r="KN42" i="20"/>
  <c r="KO42" i="20"/>
  <c r="KP42" i="20"/>
  <c r="KQ42" i="20"/>
  <c r="KR42" i="20"/>
  <c r="KS42" i="20"/>
  <c r="KT42" i="20"/>
  <c r="KU42" i="20"/>
  <c r="KV42" i="20"/>
  <c r="KW42" i="20"/>
  <c r="KX42" i="20"/>
  <c r="KY42" i="20"/>
  <c r="KZ42" i="20"/>
  <c r="LA42" i="20"/>
  <c r="LB42" i="20"/>
  <c r="LC42" i="20"/>
  <c r="LD42" i="20"/>
  <c r="LE42" i="20"/>
  <c r="LF42" i="20"/>
  <c r="LG42" i="20"/>
  <c r="LH42" i="20"/>
  <c r="LI42" i="20"/>
  <c r="LJ42" i="20"/>
  <c r="LK42" i="20"/>
  <c r="LL42" i="20"/>
  <c r="LM42" i="20"/>
  <c r="LN42" i="20"/>
  <c r="LO42" i="20"/>
  <c r="LP42" i="20"/>
  <c r="LQ42" i="20"/>
  <c r="LR42" i="20"/>
  <c r="LS42" i="20"/>
  <c r="LT42" i="20"/>
  <c r="LU42" i="20"/>
  <c r="LV42" i="20"/>
  <c r="LW42" i="20"/>
  <c r="LX42" i="20"/>
  <c r="LY42" i="20"/>
  <c r="LZ42" i="20"/>
  <c r="MA42" i="20"/>
  <c r="MB42" i="20"/>
  <c r="MC42" i="20"/>
  <c r="MD42" i="20"/>
  <c r="ME42" i="20"/>
  <c r="MF42" i="20"/>
  <c r="MG42" i="20"/>
  <c r="MH42" i="20"/>
  <c r="MI42" i="20"/>
  <c r="MJ42" i="20"/>
  <c r="MK42" i="20"/>
  <c r="ML42" i="20"/>
  <c r="MM42" i="20"/>
  <c r="MN42" i="20"/>
  <c r="MO42" i="20"/>
  <c r="MP42" i="20"/>
  <c r="MQ42" i="20"/>
  <c r="MR42" i="20"/>
  <c r="MS42" i="20"/>
  <c r="MT42" i="20"/>
  <c r="MU42" i="20"/>
  <c r="MV42" i="20"/>
  <c r="MW42" i="20"/>
  <c r="MX42" i="20"/>
  <c r="MY42" i="20"/>
  <c r="MZ42" i="20"/>
  <c r="NA42" i="20"/>
  <c r="NB42" i="20"/>
  <c r="NC42" i="20"/>
  <c r="ND42" i="20"/>
  <c r="NE42" i="20"/>
  <c r="NF42" i="20"/>
  <c r="NG42" i="20"/>
  <c r="NH42" i="20"/>
  <c r="NI42" i="20"/>
  <c r="NJ42" i="20"/>
  <c r="NK42" i="20"/>
  <c r="NL42" i="20"/>
  <c r="NM42" i="20"/>
  <c r="NN42" i="20"/>
  <c r="NO42" i="20"/>
  <c r="NP42" i="20"/>
  <c r="NQ42" i="20"/>
  <c r="NR42" i="20"/>
  <c r="NS42" i="20"/>
  <c r="NT42" i="20"/>
  <c r="NU42" i="20"/>
  <c r="NV42" i="20"/>
  <c r="NW42" i="20"/>
  <c r="NX42" i="20"/>
  <c r="NY42" i="20"/>
  <c r="NZ42" i="20"/>
  <c r="OA42" i="20"/>
  <c r="OB42" i="20"/>
  <c r="OC42" i="20"/>
  <c r="OD42" i="20"/>
  <c r="OE42" i="20"/>
  <c r="OF42" i="20"/>
  <c r="OG42" i="20"/>
  <c r="OH42" i="20"/>
  <c r="OI42" i="20"/>
  <c r="OJ42" i="20"/>
  <c r="OK42" i="20"/>
  <c r="OL42" i="20"/>
  <c r="OM42" i="20"/>
  <c r="ON42" i="20"/>
  <c r="OO42" i="20"/>
  <c r="OP42" i="20"/>
  <c r="OQ42" i="20"/>
  <c r="OR42" i="20"/>
  <c r="OS42" i="20"/>
  <c r="OT42" i="20"/>
  <c r="OU42" i="20"/>
  <c r="OV42" i="20"/>
  <c r="OW42" i="20"/>
  <c r="OX42" i="20"/>
  <c r="OY42" i="20"/>
  <c r="OZ42" i="20"/>
  <c r="PA42" i="20"/>
  <c r="PB42" i="20"/>
  <c r="PC42" i="20"/>
  <c r="PD42" i="20"/>
  <c r="PE42" i="20"/>
  <c r="PF42" i="20"/>
  <c r="Q43" i="20"/>
  <c r="R43" i="20"/>
  <c r="S43" i="20"/>
  <c r="T43" i="20"/>
  <c r="U43" i="20"/>
  <c r="V43" i="20"/>
  <c r="W43" i="20"/>
  <c r="X43" i="20"/>
  <c r="Y43" i="20"/>
  <c r="Z43" i="20"/>
  <c r="AA43" i="20"/>
  <c r="AB43" i="20"/>
  <c r="AC43" i="20"/>
  <c r="AD43" i="20"/>
  <c r="AE43" i="20"/>
  <c r="AF43" i="20"/>
  <c r="AG43" i="20"/>
  <c r="AH43" i="20"/>
  <c r="AI43" i="20"/>
  <c r="AJ43" i="20"/>
  <c r="AK43" i="20"/>
  <c r="AL43" i="20"/>
  <c r="AM43" i="20"/>
  <c r="AN43" i="20"/>
  <c r="AO43" i="20"/>
  <c r="AP43" i="20"/>
  <c r="AQ43" i="20"/>
  <c r="AR43" i="20"/>
  <c r="AS43" i="20"/>
  <c r="AT43" i="20"/>
  <c r="AU43" i="20"/>
  <c r="AV43" i="20"/>
  <c r="AW43" i="20"/>
  <c r="AX43" i="20"/>
  <c r="AY43" i="20"/>
  <c r="AZ43" i="20"/>
  <c r="BA43" i="20"/>
  <c r="BB43" i="20"/>
  <c r="BC43" i="20"/>
  <c r="BD43" i="20"/>
  <c r="BE43" i="20"/>
  <c r="BF43" i="20"/>
  <c r="BG43" i="20"/>
  <c r="BH43" i="20"/>
  <c r="BI43" i="20"/>
  <c r="BJ43" i="20"/>
  <c r="BK43" i="20"/>
  <c r="BL43" i="20"/>
  <c r="BM43" i="20"/>
  <c r="BN43" i="20"/>
  <c r="BO43" i="20"/>
  <c r="BP43" i="20"/>
  <c r="BQ43" i="20"/>
  <c r="BR43" i="20"/>
  <c r="BS43" i="20"/>
  <c r="BT43" i="20"/>
  <c r="BU43" i="20"/>
  <c r="BV43" i="20"/>
  <c r="BW43" i="20"/>
  <c r="BX43" i="20"/>
  <c r="BY43" i="20"/>
  <c r="BZ43" i="20"/>
  <c r="CA43" i="20"/>
  <c r="CB43" i="20"/>
  <c r="CC43" i="20"/>
  <c r="CD43" i="20"/>
  <c r="CE43" i="20"/>
  <c r="CF43" i="20"/>
  <c r="CG43" i="20"/>
  <c r="CH43" i="20"/>
  <c r="CI43" i="20"/>
  <c r="CJ43" i="20"/>
  <c r="CK43" i="20"/>
  <c r="CL43" i="20"/>
  <c r="CM43" i="20"/>
  <c r="CN43" i="20"/>
  <c r="CO43" i="20"/>
  <c r="CP43" i="20"/>
  <c r="CQ43" i="20"/>
  <c r="CR43" i="20"/>
  <c r="CS43" i="20"/>
  <c r="CT43" i="20"/>
  <c r="CU43" i="20"/>
  <c r="CV43" i="20"/>
  <c r="CW43" i="20"/>
  <c r="CX43" i="20"/>
  <c r="CY43" i="20"/>
  <c r="CZ43" i="20"/>
  <c r="DA43" i="20"/>
  <c r="DB43" i="20"/>
  <c r="DC43" i="20"/>
  <c r="DD43" i="20"/>
  <c r="DE43" i="20"/>
  <c r="DF43" i="20"/>
  <c r="DG43" i="20"/>
  <c r="DH43" i="20"/>
  <c r="DI43" i="20"/>
  <c r="DJ43" i="20"/>
  <c r="DK43" i="20"/>
  <c r="DL43" i="20"/>
  <c r="DM43" i="20"/>
  <c r="DN43" i="20"/>
  <c r="DO43" i="20"/>
  <c r="DQ43" i="20"/>
  <c r="DR43" i="20"/>
  <c r="DS43" i="20"/>
  <c r="DT43" i="20"/>
  <c r="DU43" i="20"/>
  <c r="DV43" i="20"/>
  <c r="DW43" i="20"/>
  <c r="DX43" i="20"/>
  <c r="DY43" i="20"/>
  <c r="DZ43" i="20"/>
  <c r="EA43" i="20"/>
  <c r="EB43" i="20"/>
  <c r="EC43" i="20"/>
  <c r="ED43" i="20"/>
  <c r="EE43" i="20"/>
  <c r="EF43" i="20"/>
  <c r="EG43" i="20"/>
  <c r="EH43" i="20"/>
  <c r="EI43" i="20"/>
  <c r="EJ43" i="20"/>
  <c r="EK43" i="20"/>
  <c r="EL43" i="20"/>
  <c r="EM43" i="20"/>
  <c r="EN43" i="20"/>
  <c r="EO43" i="20"/>
  <c r="EP43" i="20"/>
  <c r="EQ43" i="20"/>
  <c r="ER43" i="20"/>
  <c r="ES43" i="20"/>
  <c r="ET43" i="20"/>
  <c r="EU43" i="20"/>
  <c r="EV43" i="20"/>
  <c r="EW43" i="20"/>
  <c r="EX43" i="20"/>
  <c r="EY43" i="20"/>
  <c r="EZ43" i="20"/>
  <c r="FA43" i="20"/>
  <c r="FB43" i="20"/>
  <c r="FC43" i="20"/>
  <c r="FD43" i="20"/>
  <c r="FE43" i="20"/>
  <c r="FF43" i="20"/>
  <c r="FG43" i="20"/>
  <c r="FH43" i="20"/>
  <c r="FI43" i="20"/>
  <c r="FJ43" i="20"/>
  <c r="FK43" i="20"/>
  <c r="FL43" i="20"/>
  <c r="FM43" i="20"/>
  <c r="FN43" i="20"/>
  <c r="FO43" i="20"/>
  <c r="FP43" i="20"/>
  <c r="FQ43" i="20"/>
  <c r="FR43" i="20"/>
  <c r="FS43" i="20"/>
  <c r="FT43" i="20"/>
  <c r="FU43" i="20"/>
  <c r="FV43" i="20"/>
  <c r="FW43" i="20"/>
  <c r="FX43" i="20"/>
  <c r="FY43" i="20"/>
  <c r="FZ43" i="20"/>
  <c r="GA43" i="20"/>
  <c r="GB43" i="20"/>
  <c r="GC43" i="20"/>
  <c r="GD43" i="20"/>
  <c r="GE43" i="20"/>
  <c r="GF43" i="20"/>
  <c r="GG43" i="20"/>
  <c r="GH43" i="20"/>
  <c r="GI43" i="20"/>
  <c r="GJ43" i="20"/>
  <c r="GK43" i="20"/>
  <c r="GL43" i="20"/>
  <c r="GM43" i="20"/>
  <c r="GN43" i="20"/>
  <c r="GO43" i="20"/>
  <c r="GP43" i="20"/>
  <c r="GQ43" i="20"/>
  <c r="GR43" i="20"/>
  <c r="GS43" i="20"/>
  <c r="GT43" i="20"/>
  <c r="GU43" i="20"/>
  <c r="GV43" i="20"/>
  <c r="GW43" i="20"/>
  <c r="GX43" i="20"/>
  <c r="GY43" i="20"/>
  <c r="GZ43" i="20"/>
  <c r="HA43" i="20"/>
  <c r="HB43" i="20"/>
  <c r="HC43" i="20"/>
  <c r="HD43" i="20"/>
  <c r="HE43" i="20"/>
  <c r="HF43" i="20"/>
  <c r="HG43" i="20"/>
  <c r="HH43" i="20"/>
  <c r="HI43" i="20"/>
  <c r="HJ43" i="20"/>
  <c r="HK43" i="20"/>
  <c r="HL43" i="20"/>
  <c r="HM43" i="20"/>
  <c r="HN43" i="20"/>
  <c r="HO43" i="20"/>
  <c r="HP43" i="20"/>
  <c r="HQ43" i="20"/>
  <c r="HR43" i="20"/>
  <c r="HS43" i="20"/>
  <c r="HT43" i="20"/>
  <c r="HU43" i="20"/>
  <c r="HV43" i="20"/>
  <c r="HW43" i="20"/>
  <c r="HX43" i="20"/>
  <c r="HY43" i="20"/>
  <c r="HZ43" i="20"/>
  <c r="IA43" i="20"/>
  <c r="IB43" i="20"/>
  <c r="IC43" i="20"/>
  <c r="ID43" i="20"/>
  <c r="IE43" i="20"/>
  <c r="IF43" i="20"/>
  <c r="IG43" i="20"/>
  <c r="IH43" i="20"/>
  <c r="II43" i="20"/>
  <c r="IJ43" i="20"/>
  <c r="IK43" i="20"/>
  <c r="IL43" i="20"/>
  <c r="IM43" i="20"/>
  <c r="IN43" i="20"/>
  <c r="IO43" i="20"/>
  <c r="IP43" i="20"/>
  <c r="IQ43" i="20"/>
  <c r="IR43" i="20"/>
  <c r="IS43" i="20"/>
  <c r="IT43" i="20"/>
  <c r="IU43" i="20"/>
  <c r="IV43" i="20"/>
  <c r="IW43" i="20"/>
  <c r="IX43" i="20"/>
  <c r="IY43" i="20"/>
  <c r="IZ43" i="20"/>
  <c r="JA43" i="20"/>
  <c r="JB43" i="20"/>
  <c r="JC43" i="20"/>
  <c r="JD43" i="20"/>
  <c r="JE43" i="20"/>
  <c r="JF43" i="20"/>
  <c r="JG43" i="20"/>
  <c r="JH43" i="20"/>
  <c r="JI43" i="20"/>
  <c r="JJ43" i="20"/>
  <c r="JK43" i="20"/>
  <c r="JL43" i="20"/>
  <c r="JM43" i="20"/>
  <c r="JN43" i="20"/>
  <c r="JO43" i="20"/>
  <c r="JP43" i="20"/>
  <c r="JQ43" i="20"/>
  <c r="JR43" i="20"/>
  <c r="JS43" i="20"/>
  <c r="JT43" i="20"/>
  <c r="JU43" i="20"/>
  <c r="JV43" i="20"/>
  <c r="JW43" i="20"/>
  <c r="JX43" i="20"/>
  <c r="JY43" i="20"/>
  <c r="JZ43" i="20"/>
  <c r="KA43" i="20"/>
  <c r="KB43" i="20"/>
  <c r="KC43" i="20"/>
  <c r="KD43" i="20"/>
  <c r="KE43" i="20"/>
  <c r="KF43" i="20"/>
  <c r="KG43" i="20"/>
  <c r="KH43" i="20"/>
  <c r="KI43" i="20"/>
  <c r="KJ43" i="20"/>
  <c r="KK43" i="20"/>
  <c r="KL43" i="20"/>
  <c r="KM43" i="20"/>
  <c r="KN43" i="20"/>
  <c r="KO43" i="20"/>
  <c r="KP43" i="20"/>
  <c r="KQ43" i="20"/>
  <c r="KR43" i="20"/>
  <c r="KS43" i="20"/>
  <c r="KT43" i="20"/>
  <c r="KU43" i="20"/>
  <c r="KV43" i="20"/>
  <c r="KW43" i="20"/>
  <c r="KX43" i="20"/>
  <c r="KY43" i="20"/>
  <c r="KZ43" i="20"/>
  <c r="LA43" i="20"/>
  <c r="LB43" i="20"/>
  <c r="LC43" i="20"/>
  <c r="LD43" i="20"/>
  <c r="LE43" i="20"/>
  <c r="LF43" i="20"/>
  <c r="LG43" i="20"/>
  <c r="LH43" i="20"/>
  <c r="LI43" i="20"/>
  <c r="LJ43" i="20"/>
  <c r="LK43" i="20"/>
  <c r="LL43" i="20"/>
  <c r="LM43" i="20"/>
  <c r="LN43" i="20"/>
  <c r="LO43" i="20"/>
  <c r="LP43" i="20"/>
  <c r="LQ43" i="20"/>
  <c r="LR43" i="20"/>
  <c r="LS43" i="20"/>
  <c r="LT43" i="20"/>
  <c r="LU43" i="20"/>
  <c r="LV43" i="20"/>
  <c r="LW43" i="20"/>
  <c r="LX43" i="20"/>
  <c r="LY43" i="20"/>
  <c r="LZ43" i="20"/>
  <c r="MA43" i="20"/>
  <c r="MB43" i="20"/>
  <c r="MC43" i="20"/>
  <c r="MD43" i="20"/>
  <c r="ME43" i="20"/>
  <c r="MF43" i="20"/>
  <c r="MG43" i="20"/>
  <c r="MH43" i="20"/>
  <c r="MI43" i="20"/>
  <c r="MJ43" i="20"/>
  <c r="MK43" i="20"/>
  <c r="ML43" i="20"/>
  <c r="MM43" i="20"/>
  <c r="MN43" i="20"/>
  <c r="MO43" i="20"/>
  <c r="MP43" i="20"/>
  <c r="MQ43" i="20"/>
  <c r="MR43" i="20"/>
  <c r="MS43" i="20"/>
  <c r="MT43" i="20"/>
  <c r="MU43" i="20"/>
  <c r="MV43" i="20"/>
  <c r="MW43" i="20"/>
  <c r="MX43" i="20"/>
  <c r="MY43" i="20"/>
  <c r="MZ43" i="20"/>
  <c r="NA43" i="20"/>
  <c r="NB43" i="20"/>
  <c r="NC43" i="20"/>
  <c r="ND43" i="20"/>
  <c r="NE43" i="20"/>
  <c r="NF43" i="20"/>
  <c r="NG43" i="20"/>
  <c r="NH43" i="20"/>
  <c r="NI43" i="20"/>
  <c r="NJ43" i="20"/>
  <c r="NK43" i="20"/>
  <c r="NL43" i="20"/>
  <c r="NM43" i="20"/>
  <c r="NN43" i="20"/>
  <c r="NO43" i="20"/>
  <c r="NP43" i="20"/>
  <c r="NQ43" i="20"/>
  <c r="NR43" i="20"/>
  <c r="NS43" i="20"/>
  <c r="NT43" i="20"/>
  <c r="NU43" i="20"/>
  <c r="NV43" i="20"/>
  <c r="NW43" i="20"/>
  <c r="NX43" i="20"/>
  <c r="NY43" i="20"/>
  <c r="NZ43" i="20"/>
  <c r="OA43" i="20"/>
  <c r="OB43" i="20"/>
  <c r="OC43" i="20"/>
  <c r="OD43" i="20"/>
  <c r="OE43" i="20"/>
  <c r="OF43" i="20"/>
  <c r="OG43" i="20"/>
  <c r="OH43" i="20"/>
  <c r="OI43" i="20"/>
  <c r="OJ43" i="20"/>
  <c r="OK43" i="20"/>
  <c r="OL43" i="20"/>
  <c r="OM43" i="20"/>
  <c r="ON43" i="20"/>
  <c r="OO43" i="20"/>
  <c r="OP43" i="20"/>
  <c r="OQ43" i="20"/>
  <c r="OR43" i="20"/>
  <c r="OS43" i="20"/>
  <c r="OT43" i="20"/>
  <c r="OU43" i="20"/>
  <c r="OV43" i="20"/>
  <c r="OW43" i="20"/>
  <c r="OX43" i="20"/>
  <c r="OY43" i="20"/>
  <c r="OZ43" i="20"/>
  <c r="PA43" i="20"/>
  <c r="PB43" i="20"/>
  <c r="PC43" i="20"/>
  <c r="PD43" i="20"/>
  <c r="PE43" i="20"/>
  <c r="PF43" i="20"/>
  <c r="Q44" i="20"/>
  <c r="R44" i="20"/>
  <c r="S44" i="20"/>
  <c r="T44" i="20"/>
  <c r="U44" i="20"/>
  <c r="V44" i="20"/>
  <c r="W44" i="20"/>
  <c r="X44" i="20"/>
  <c r="Y44" i="20"/>
  <c r="Z44" i="20"/>
  <c r="AA44" i="20"/>
  <c r="AB44" i="20"/>
  <c r="AC44" i="20"/>
  <c r="AD44" i="20"/>
  <c r="AE44" i="20"/>
  <c r="AF44" i="20"/>
  <c r="AG44" i="20"/>
  <c r="AH44" i="20"/>
  <c r="AI44" i="20"/>
  <c r="AJ44" i="20"/>
  <c r="AK44" i="20"/>
  <c r="AL44" i="20"/>
  <c r="AM44" i="20"/>
  <c r="AN44" i="20"/>
  <c r="AO44" i="20"/>
  <c r="AP44" i="20"/>
  <c r="AQ44" i="20"/>
  <c r="AR44" i="20"/>
  <c r="AS44" i="20"/>
  <c r="AT44" i="20"/>
  <c r="AU44" i="20"/>
  <c r="AV44" i="20"/>
  <c r="AW44" i="20"/>
  <c r="AX44" i="20"/>
  <c r="AY44" i="20"/>
  <c r="AZ44" i="20"/>
  <c r="BA44" i="20"/>
  <c r="BB44" i="20"/>
  <c r="BC44" i="20"/>
  <c r="BD44" i="20"/>
  <c r="BE44" i="20"/>
  <c r="BF44" i="20"/>
  <c r="BG44" i="20"/>
  <c r="BH44" i="20"/>
  <c r="BI44" i="20"/>
  <c r="BJ44" i="20"/>
  <c r="BK44" i="20"/>
  <c r="BL44" i="20"/>
  <c r="BM44" i="20"/>
  <c r="BN44" i="20"/>
  <c r="BO44" i="20"/>
  <c r="BP44" i="20"/>
  <c r="BQ44" i="20"/>
  <c r="BR44" i="20"/>
  <c r="BS44" i="20"/>
  <c r="BT44" i="20"/>
  <c r="BU44" i="20"/>
  <c r="BV44" i="20"/>
  <c r="BW44" i="20"/>
  <c r="BX44" i="20"/>
  <c r="BY44" i="20"/>
  <c r="BZ44" i="20"/>
  <c r="CA44" i="20"/>
  <c r="CB44" i="20"/>
  <c r="CC44" i="20"/>
  <c r="CD44" i="20"/>
  <c r="CE44" i="20"/>
  <c r="CF44" i="20"/>
  <c r="CG44" i="20"/>
  <c r="CH44" i="20"/>
  <c r="CI44" i="20"/>
  <c r="CJ44" i="20"/>
  <c r="CK44" i="20"/>
  <c r="CL44" i="20"/>
  <c r="CM44" i="20"/>
  <c r="CN44" i="20"/>
  <c r="CO44" i="20"/>
  <c r="CP44" i="20"/>
  <c r="CQ44" i="20"/>
  <c r="CR44" i="20"/>
  <c r="CS44" i="20"/>
  <c r="CT44" i="20"/>
  <c r="CU44" i="20"/>
  <c r="CV44" i="20"/>
  <c r="CW44" i="20"/>
  <c r="CX44" i="20"/>
  <c r="CY44" i="20"/>
  <c r="CZ44" i="20"/>
  <c r="DA44" i="20"/>
  <c r="DB44" i="20"/>
  <c r="DC44" i="20"/>
  <c r="DD44" i="20"/>
  <c r="DE44" i="20"/>
  <c r="DF44" i="20"/>
  <c r="DG44" i="20"/>
  <c r="DH44" i="20"/>
  <c r="DI44" i="20"/>
  <c r="DJ44" i="20"/>
  <c r="DK44" i="20"/>
  <c r="DL44" i="20"/>
  <c r="DM44" i="20"/>
  <c r="DN44" i="20"/>
  <c r="DO44" i="20"/>
  <c r="DQ44" i="20"/>
  <c r="DR44" i="20"/>
  <c r="DS44" i="20"/>
  <c r="DT44" i="20"/>
  <c r="DU44" i="20"/>
  <c r="DV44" i="20"/>
  <c r="DW44" i="20"/>
  <c r="DX44" i="20"/>
  <c r="DY44" i="20"/>
  <c r="DZ44" i="20"/>
  <c r="EA44" i="20"/>
  <c r="EB44" i="20"/>
  <c r="EC44" i="20"/>
  <c r="ED44" i="20"/>
  <c r="EE44" i="20"/>
  <c r="EF44" i="20"/>
  <c r="EG44" i="20"/>
  <c r="EH44" i="20"/>
  <c r="EI44" i="20"/>
  <c r="EJ44" i="20"/>
  <c r="EK44" i="20"/>
  <c r="EL44" i="20"/>
  <c r="EM44" i="20"/>
  <c r="EN44" i="20"/>
  <c r="EO44" i="20"/>
  <c r="EP44" i="20"/>
  <c r="EQ44" i="20"/>
  <c r="ER44" i="20"/>
  <c r="ES44" i="20"/>
  <c r="ET44" i="20"/>
  <c r="EU44" i="20"/>
  <c r="EV44" i="20"/>
  <c r="EW44" i="20"/>
  <c r="EX44" i="20"/>
  <c r="EY44" i="20"/>
  <c r="EZ44" i="20"/>
  <c r="FA44" i="20"/>
  <c r="FB44" i="20"/>
  <c r="FC44" i="20"/>
  <c r="FD44" i="20"/>
  <c r="FE44" i="20"/>
  <c r="FF44" i="20"/>
  <c r="FG44" i="20"/>
  <c r="FH44" i="20"/>
  <c r="FI44" i="20"/>
  <c r="FJ44" i="20"/>
  <c r="FK44" i="20"/>
  <c r="FL44" i="20"/>
  <c r="FM44" i="20"/>
  <c r="FN44" i="20"/>
  <c r="FO44" i="20"/>
  <c r="FP44" i="20"/>
  <c r="FQ44" i="20"/>
  <c r="FR44" i="20"/>
  <c r="FS44" i="20"/>
  <c r="FT44" i="20"/>
  <c r="FU44" i="20"/>
  <c r="FV44" i="20"/>
  <c r="FW44" i="20"/>
  <c r="FX44" i="20"/>
  <c r="FY44" i="20"/>
  <c r="FZ44" i="20"/>
  <c r="GA44" i="20"/>
  <c r="GB44" i="20"/>
  <c r="GC44" i="20"/>
  <c r="GD44" i="20"/>
  <c r="GE44" i="20"/>
  <c r="GF44" i="20"/>
  <c r="GG44" i="20"/>
  <c r="GH44" i="20"/>
  <c r="GI44" i="20"/>
  <c r="GJ44" i="20"/>
  <c r="GK44" i="20"/>
  <c r="GL44" i="20"/>
  <c r="GM44" i="20"/>
  <c r="GN44" i="20"/>
  <c r="GO44" i="20"/>
  <c r="GP44" i="20"/>
  <c r="GQ44" i="20"/>
  <c r="GR44" i="20"/>
  <c r="GS44" i="20"/>
  <c r="GT44" i="20"/>
  <c r="GU44" i="20"/>
  <c r="GV44" i="20"/>
  <c r="GW44" i="20"/>
  <c r="GX44" i="20"/>
  <c r="GY44" i="20"/>
  <c r="GZ44" i="20"/>
  <c r="HA44" i="20"/>
  <c r="HB44" i="20"/>
  <c r="HC44" i="20"/>
  <c r="HD44" i="20"/>
  <c r="HE44" i="20"/>
  <c r="HF44" i="20"/>
  <c r="HG44" i="20"/>
  <c r="HH44" i="20"/>
  <c r="HI44" i="20"/>
  <c r="HJ44" i="20"/>
  <c r="HK44" i="20"/>
  <c r="HL44" i="20"/>
  <c r="HM44" i="20"/>
  <c r="HN44" i="20"/>
  <c r="HO44" i="20"/>
  <c r="HP44" i="20"/>
  <c r="HQ44" i="20"/>
  <c r="HR44" i="20"/>
  <c r="HS44" i="20"/>
  <c r="HT44" i="20"/>
  <c r="HU44" i="20"/>
  <c r="HV44" i="20"/>
  <c r="HW44" i="20"/>
  <c r="HX44" i="20"/>
  <c r="HY44" i="20"/>
  <c r="HZ44" i="20"/>
  <c r="IA44" i="20"/>
  <c r="IB44" i="20"/>
  <c r="IC44" i="20"/>
  <c r="ID44" i="20"/>
  <c r="IE44" i="20"/>
  <c r="IF44" i="20"/>
  <c r="IG44" i="20"/>
  <c r="IH44" i="20"/>
  <c r="II44" i="20"/>
  <c r="IJ44" i="20"/>
  <c r="IK44" i="20"/>
  <c r="IL44" i="20"/>
  <c r="IM44" i="20"/>
  <c r="IN44" i="20"/>
  <c r="IO44" i="20"/>
  <c r="IP44" i="20"/>
  <c r="IQ44" i="20"/>
  <c r="IR44" i="20"/>
  <c r="IS44" i="20"/>
  <c r="IT44" i="20"/>
  <c r="IU44" i="20"/>
  <c r="IV44" i="20"/>
  <c r="IW44" i="20"/>
  <c r="IX44" i="20"/>
  <c r="IY44" i="20"/>
  <c r="IZ44" i="20"/>
  <c r="JA44" i="20"/>
  <c r="JB44" i="20"/>
  <c r="JC44" i="20"/>
  <c r="JD44" i="20"/>
  <c r="JE44" i="20"/>
  <c r="JF44" i="20"/>
  <c r="JG44" i="20"/>
  <c r="JH44" i="20"/>
  <c r="JI44" i="20"/>
  <c r="JJ44" i="20"/>
  <c r="JK44" i="20"/>
  <c r="JL44" i="20"/>
  <c r="JM44" i="20"/>
  <c r="JN44" i="20"/>
  <c r="JO44" i="20"/>
  <c r="JP44" i="20"/>
  <c r="JQ44" i="20"/>
  <c r="JR44" i="20"/>
  <c r="JS44" i="20"/>
  <c r="JT44" i="20"/>
  <c r="JU44" i="20"/>
  <c r="JV44" i="20"/>
  <c r="JW44" i="20"/>
  <c r="JX44" i="20"/>
  <c r="JY44" i="20"/>
  <c r="JZ44" i="20"/>
  <c r="KA44" i="20"/>
  <c r="KB44" i="20"/>
  <c r="KC44" i="20"/>
  <c r="KD44" i="20"/>
  <c r="KE44" i="20"/>
  <c r="KF44" i="20"/>
  <c r="KG44" i="20"/>
  <c r="KH44" i="20"/>
  <c r="KI44" i="20"/>
  <c r="KJ44" i="20"/>
  <c r="KK44" i="20"/>
  <c r="KL44" i="20"/>
  <c r="KM44" i="20"/>
  <c r="KN44" i="20"/>
  <c r="KO44" i="20"/>
  <c r="KP44" i="20"/>
  <c r="KQ44" i="20"/>
  <c r="KR44" i="20"/>
  <c r="KS44" i="20"/>
  <c r="KT44" i="20"/>
  <c r="KU44" i="20"/>
  <c r="KV44" i="20"/>
  <c r="KW44" i="20"/>
  <c r="KX44" i="20"/>
  <c r="KY44" i="20"/>
  <c r="KZ44" i="20"/>
  <c r="LA44" i="20"/>
  <c r="LB44" i="20"/>
  <c r="LC44" i="20"/>
  <c r="LD44" i="20"/>
  <c r="LE44" i="20"/>
  <c r="LF44" i="20"/>
  <c r="LG44" i="20"/>
  <c r="LH44" i="20"/>
  <c r="LI44" i="20"/>
  <c r="LJ44" i="20"/>
  <c r="LK44" i="20"/>
  <c r="LL44" i="20"/>
  <c r="LM44" i="20"/>
  <c r="LN44" i="20"/>
  <c r="LO44" i="20"/>
  <c r="LP44" i="20"/>
  <c r="LQ44" i="20"/>
  <c r="LR44" i="20"/>
  <c r="LS44" i="20"/>
  <c r="LT44" i="20"/>
  <c r="LU44" i="20"/>
  <c r="LV44" i="20"/>
  <c r="LW44" i="20"/>
  <c r="LX44" i="20"/>
  <c r="LY44" i="20"/>
  <c r="LZ44" i="20"/>
  <c r="MA44" i="20"/>
  <c r="MB44" i="20"/>
  <c r="MC44" i="20"/>
  <c r="MD44" i="20"/>
  <c r="ME44" i="20"/>
  <c r="MF44" i="20"/>
  <c r="MG44" i="20"/>
  <c r="MH44" i="20"/>
  <c r="MI44" i="20"/>
  <c r="MJ44" i="20"/>
  <c r="MK44" i="20"/>
  <c r="ML44" i="20"/>
  <c r="MM44" i="20"/>
  <c r="MN44" i="20"/>
  <c r="MO44" i="20"/>
  <c r="MP44" i="20"/>
  <c r="MQ44" i="20"/>
  <c r="MR44" i="20"/>
  <c r="MS44" i="20"/>
  <c r="MT44" i="20"/>
  <c r="MU44" i="20"/>
  <c r="MV44" i="20"/>
  <c r="MW44" i="20"/>
  <c r="MX44" i="20"/>
  <c r="MY44" i="20"/>
  <c r="MZ44" i="20"/>
  <c r="NA44" i="20"/>
  <c r="NB44" i="20"/>
  <c r="NC44" i="20"/>
  <c r="ND44" i="20"/>
  <c r="NE44" i="20"/>
  <c r="NF44" i="20"/>
  <c r="NG44" i="20"/>
  <c r="NH44" i="20"/>
  <c r="NI44" i="20"/>
  <c r="NJ44" i="20"/>
  <c r="NK44" i="20"/>
  <c r="NL44" i="20"/>
  <c r="NM44" i="20"/>
  <c r="NN44" i="20"/>
  <c r="NO44" i="20"/>
  <c r="NP44" i="20"/>
  <c r="NQ44" i="20"/>
  <c r="NR44" i="20"/>
  <c r="NS44" i="20"/>
  <c r="NT44" i="20"/>
  <c r="NU44" i="20"/>
  <c r="NV44" i="20"/>
  <c r="NW44" i="20"/>
  <c r="NX44" i="20"/>
  <c r="NY44" i="20"/>
  <c r="NZ44" i="20"/>
  <c r="OA44" i="20"/>
  <c r="OB44" i="20"/>
  <c r="OC44" i="20"/>
  <c r="OD44" i="20"/>
  <c r="OE44" i="20"/>
  <c r="OF44" i="20"/>
  <c r="OG44" i="20"/>
  <c r="OH44" i="20"/>
  <c r="OI44" i="20"/>
  <c r="OJ44" i="20"/>
  <c r="OK44" i="20"/>
  <c r="OL44" i="20"/>
  <c r="OM44" i="20"/>
  <c r="ON44" i="20"/>
  <c r="OO44" i="20"/>
  <c r="OP44" i="20"/>
  <c r="OQ44" i="20"/>
  <c r="OR44" i="20"/>
  <c r="OS44" i="20"/>
  <c r="OT44" i="20"/>
  <c r="OU44" i="20"/>
  <c r="OV44" i="20"/>
  <c r="OW44" i="20"/>
  <c r="OX44" i="20"/>
  <c r="OY44" i="20"/>
  <c r="OZ44" i="20"/>
  <c r="PA44" i="20"/>
  <c r="PB44" i="20"/>
  <c r="PC44" i="20"/>
  <c r="PD44" i="20"/>
  <c r="PE44" i="20"/>
  <c r="PF44" i="20"/>
  <c r="Q45" i="20"/>
  <c r="R45" i="20"/>
  <c r="S45" i="20"/>
  <c r="T45" i="20"/>
  <c r="U45" i="20"/>
  <c r="V45" i="20"/>
  <c r="W45" i="20"/>
  <c r="X45" i="20"/>
  <c r="Y45" i="20"/>
  <c r="Z45" i="20"/>
  <c r="AA45" i="20"/>
  <c r="AB45" i="20"/>
  <c r="AC45" i="20"/>
  <c r="AD45" i="20"/>
  <c r="AE45" i="20"/>
  <c r="AF45" i="20"/>
  <c r="AG45" i="20"/>
  <c r="AH45" i="20"/>
  <c r="AI45" i="20"/>
  <c r="AJ45" i="20"/>
  <c r="AK45" i="20"/>
  <c r="AL45" i="20"/>
  <c r="AM45" i="20"/>
  <c r="AN45" i="20"/>
  <c r="AO45" i="20"/>
  <c r="AP45" i="20"/>
  <c r="AQ45" i="20"/>
  <c r="AR45" i="20"/>
  <c r="AS45" i="20"/>
  <c r="AT45" i="20"/>
  <c r="AU45" i="20"/>
  <c r="AV45" i="20"/>
  <c r="AW45" i="20"/>
  <c r="AX45" i="20"/>
  <c r="AY45" i="20"/>
  <c r="AZ45" i="20"/>
  <c r="BA45" i="20"/>
  <c r="BB45" i="20"/>
  <c r="BC45" i="20"/>
  <c r="BD45" i="20"/>
  <c r="BE45" i="20"/>
  <c r="BF45" i="20"/>
  <c r="BG45" i="20"/>
  <c r="BH45" i="20"/>
  <c r="BI45" i="20"/>
  <c r="BJ45" i="20"/>
  <c r="BK45" i="20"/>
  <c r="BL45" i="20"/>
  <c r="BM45" i="20"/>
  <c r="BN45" i="20"/>
  <c r="BO45" i="20"/>
  <c r="BP45" i="20"/>
  <c r="BQ45" i="20"/>
  <c r="BR45" i="20"/>
  <c r="BS45" i="20"/>
  <c r="BT45" i="20"/>
  <c r="BU45" i="20"/>
  <c r="BV45" i="20"/>
  <c r="BW45" i="20"/>
  <c r="BX45" i="20"/>
  <c r="BY45" i="20"/>
  <c r="BZ45" i="20"/>
  <c r="CA45" i="20"/>
  <c r="CB45" i="20"/>
  <c r="CC45" i="20"/>
  <c r="CD45" i="20"/>
  <c r="CE45" i="20"/>
  <c r="CF45" i="20"/>
  <c r="CG45" i="20"/>
  <c r="CH45" i="20"/>
  <c r="CI45" i="20"/>
  <c r="CJ45" i="20"/>
  <c r="CK45" i="20"/>
  <c r="CL45" i="20"/>
  <c r="CM45" i="20"/>
  <c r="CN45" i="20"/>
  <c r="CO45" i="20"/>
  <c r="CP45" i="20"/>
  <c r="CQ45" i="20"/>
  <c r="CR45" i="20"/>
  <c r="CS45" i="20"/>
  <c r="CT45" i="20"/>
  <c r="CU45" i="20"/>
  <c r="CV45" i="20"/>
  <c r="CW45" i="20"/>
  <c r="CX45" i="20"/>
  <c r="CY45" i="20"/>
  <c r="CZ45" i="20"/>
  <c r="DA45" i="20"/>
  <c r="DB45" i="20"/>
  <c r="DC45" i="20"/>
  <c r="DD45" i="20"/>
  <c r="DE45" i="20"/>
  <c r="DF45" i="20"/>
  <c r="DG45" i="20"/>
  <c r="DH45" i="20"/>
  <c r="DI45" i="20"/>
  <c r="DJ45" i="20"/>
  <c r="DK45" i="20"/>
  <c r="DL45" i="20"/>
  <c r="DM45" i="20"/>
  <c r="DN45" i="20"/>
  <c r="DO45" i="20"/>
  <c r="DQ45" i="20"/>
  <c r="DR45" i="20"/>
  <c r="DS45" i="20"/>
  <c r="DT45" i="20"/>
  <c r="DU45" i="20"/>
  <c r="DV45" i="20"/>
  <c r="DW45" i="20"/>
  <c r="DX45" i="20"/>
  <c r="DY45" i="20"/>
  <c r="DZ45" i="20"/>
  <c r="EA45" i="20"/>
  <c r="EB45" i="20"/>
  <c r="EC45" i="20"/>
  <c r="ED45" i="20"/>
  <c r="EE45" i="20"/>
  <c r="EF45" i="20"/>
  <c r="EG45" i="20"/>
  <c r="EH45" i="20"/>
  <c r="EI45" i="20"/>
  <c r="EJ45" i="20"/>
  <c r="EK45" i="20"/>
  <c r="EL45" i="20"/>
  <c r="EM45" i="20"/>
  <c r="EN45" i="20"/>
  <c r="EO45" i="20"/>
  <c r="EP45" i="20"/>
  <c r="EQ45" i="20"/>
  <c r="ER45" i="20"/>
  <c r="ES45" i="20"/>
  <c r="ET45" i="20"/>
  <c r="EU45" i="20"/>
  <c r="EV45" i="20"/>
  <c r="EW45" i="20"/>
  <c r="EX45" i="20"/>
  <c r="EY45" i="20"/>
  <c r="EZ45" i="20"/>
  <c r="FA45" i="20"/>
  <c r="FB45" i="20"/>
  <c r="FC45" i="20"/>
  <c r="FD45" i="20"/>
  <c r="FE45" i="20"/>
  <c r="FF45" i="20"/>
  <c r="FG45" i="20"/>
  <c r="FH45" i="20"/>
  <c r="FI45" i="20"/>
  <c r="FJ45" i="20"/>
  <c r="FK45" i="20"/>
  <c r="FL45" i="20"/>
  <c r="FM45" i="20"/>
  <c r="FN45" i="20"/>
  <c r="FO45" i="20"/>
  <c r="FP45" i="20"/>
  <c r="FQ45" i="20"/>
  <c r="FR45" i="20"/>
  <c r="FS45" i="20"/>
  <c r="FT45" i="20"/>
  <c r="FU45" i="20"/>
  <c r="FV45" i="20"/>
  <c r="FW45" i="20"/>
  <c r="FX45" i="20"/>
  <c r="FY45" i="20"/>
  <c r="FZ45" i="20"/>
  <c r="GA45" i="20"/>
  <c r="GB45" i="20"/>
  <c r="GC45" i="20"/>
  <c r="GD45" i="20"/>
  <c r="GE45" i="20"/>
  <c r="GF45" i="20"/>
  <c r="GG45" i="20"/>
  <c r="GH45" i="20"/>
  <c r="GI45" i="20"/>
  <c r="GJ45" i="20"/>
  <c r="GK45" i="20"/>
  <c r="GL45" i="20"/>
  <c r="GM45" i="20"/>
  <c r="GN45" i="20"/>
  <c r="GO45" i="20"/>
  <c r="GP45" i="20"/>
  <c r="GQ45" i="20"/>
  <c r="GR45" i="20"/>
  <c r="GS45" i="20"/>
  <c r="GT45" i="20"/>
  <c r="GU45" i="20"/>
  <c r="GV45" i="20"/>
  <c r="GW45" i="20"/>
  <c r="GX45" i="20"/>
  <c r="GY45" i="20"/>
  <c r="GZ45" i="20"/>
  <c r="HA45" i="20"/>
  <c r="HB45" i="20"/>
  <c r="HC45" i="20"/>
  <c r="HD45" i="20"/>
  <c r="HE45" i="20"/>
  <c r="HF45" i="20"/>
  <c r="HG45" i="20"/>
  <c r="HH45" i="20"/>
  <c r="HI45" i="20"/>
  <c r="HJ45" i="20"/>
  <c r="HK45" i="20"/>
  <c r="HL45" i="20"/>
  <c r="HM45" i="20"/>
  <c r="HN45" i="20"/>
  <c r="HO45" i="20"/>
  <c r="HP45" i="20"/>
  <c r="HQ45" i="20"/>
  <c r="HR45" i="20"/>
  <c r="HS45" i="20"/>
  <c r="HT45" i="20"/>
  <c r="HU45" i="20"/>
  <c r="HV45" i="20"/>
  <c r="HW45" i="20"/>
  <c r="HX45" i="20"/>
  <c r="HY45" i="20"/>
  <c r="HZ45" i="20"/>
  <c r="IA45" i="20"/>
  <c r="IB45" i="20"/>
  <c r="IC45" i="20"/>
  <c r="ID45" i="20"/>
  <c r="IE45" i="20"/>
  <c r="IF45" i="20"/>
  <c r="IG45" i="20"/>
  <c r="IH45" i="20"/>
  <c r="II45" i="20"/>
  <c r="IJ45" i="20"/>
  <c r="IK45" i="20"/>
  <c r="IL45" i="20"/>
  <c r="IM45" i="20"/>
  <c r="IN45" i="20"/>
  <c r="IO45" i="20"/>
  <c r="IP45" i="20"/>
  <c r="IQ45" i="20"/>
  <c r="IR45" i="20"/>
  <c r="IS45" i="20"/>
  <c r="IT45" i="20"/>
  <c r="IU45" i="20"/>
  <c r="IV45" i="20"/>
  <c r="IW45" i="20"/>
  <c r="IX45" i="20"/>
  <c r="IY45" i="20"/>
  <c r="IZ45" i="20"/>
  <c r="JA45" i="20"/>
  <c r="JB45" i="20"/>
  <c r="JC45" i="20"/>
  <c r="JD45" i="20"/>
  <c r="JE45" i="20"/>
  <c r="JF45" i="20"/>
  <c r="JG45" i="20"/>
  <c r="JH45" i="20"/>
  <c r="JI45" i="20"/>
  <c r="JJ45" i="20"/>
  <c r="JK45" i="20"/>
  <c r="JL45" i="20"/>
  <c r="JM45" i="20"/>
  <c r="JN45" i="20"/>
  <c r="JO45" i="20"/>
  <c r="JP45" i="20"/>
  <c r="JQ45" i="20"/>
  <c r="JR45" i="20"/>
  <c r="JS45" i="20"/>
  <c r="JT45" i="20"/>
  <c r="JU45" i="20"/>
  <c r="JV45" i="20"/>
  <c r="JW45" i="20"/>
  <c r="JX45" i="20"/>
  <c r="JY45" i="20"/>
  <c r="JZ45" i="20"/>
  <c r="KA45" i="20"/>
  <c r="KB45" i="20"/>
  <c r="KC45" i="20"/>
  <c r="KD45" i="20"/>
  <c r="KE45" i="20"/>
  <c r="KF45" i="20"/>
  <c r="KG45" i="20"/>
  <c r="KH45" i="20"/>
  <c r="KI45" i="20"/>
  <c r="KJ45" i="20"/>
  <c r="KK45" i="20"/>
  <c r="KL45" i="20"/>
  <c r="KM45" i="20"/>
  <c r="KN45" i="20"/>
  <c r="KO45" i="20"/>
  <c r="KP45" i="20"/>
  <c r="KQ45" i="20"/>
  <c r="KR45" i="20"/>
  <c r="KS45" i="20"/>
  <c r="KT45" i="20"/>
  <c r="KU45" i="20"/>
  <c r="KV45" i="20"/>
  <c r="KW45" i="20"/>
  <c r="KX45" i="20"/>
  <c r="KY45" i="20"/>
  <c r="KZ45" i="20"/>
  <c r="LA45" i="20"/>
  <c r="LB45" i="20"/>
  <c r="LC45" i="20"/>
  <c r="LD45" i="20"/>
  <c r="LE45" i="20"/>
  <c r="LF45" i="20"/>
  <c r="LG45" i="20"/>
  <c r="LH45" i="20"/>
  <c r="LI45" i="20"/>
  <c r="LJ45" i="20"/>
  <c r="LK45" i="20"/>
  <c r="LL45" i="20"/>
  <c r="LM45" i="20"/>
  <c r="LN45" i="20"/>
  <c r="LO45" i="20"/>
  <c r="LP45" i="20"/>
  <c r="LQ45" i="20"/>
  <c r="LR45" i="20"/>
  <c r="LS45" i="20"/>
  <c r="LT45" i="20"/>
  <c r="LU45" i="20"/>
  <c r="LV45" i="20"/>
  <c r="LW45" i="20"/>
  <c r="LX45" i="20"/>
  <c r="LY45" i="20"/>
  <c r="LZ45" i="20"/>
  <c r="MA45" i="20"/>
  <c r="MB45" i="20"/>
  <c r="MC45" i="20"/>
  <c r="MD45" i="20"/>
  <c r="ME45" i="20"/>
  <c r="MF45" i="20"/>
  <c r="MG45" i="20"/>
  <c r="MH45" i="20"/>
  <c r="MI45" i="20"/>
  <c r="MJ45" i="20"/>
  <c r="MK45" i="20"/>
  <c r="ML45" i="20"/>
  <c r="MM45" i="20"/>
  <c r="MN45" i="20"/>
  <c r="MO45" i="20"/>
  <c r="MP45" i="20"/>
  <c r="MQ45" i="20"/>
  <c r="MR45" i="20"/>
  <c r="MS45" i="20"/>
  <c r="MT45" i="20"/>
  <c r="MU45" i="20"/>
  <c r="MV45" i="20"/>
  <c r="MW45" i="20"/>
  <c r="MX45" i="20"/>
  <c r="MY45" i="20"/>
  <c r="MZ45" i="20"/>
  <c r="NA45" i="20"/>
  <c r="NB45" i="20"/>
  <c r="NC45" i="20"/>
  <c r="ND45" i="20"/>
  <c r="NE45" i="20"/>
  <c r="NF45" i="20"/>
  <c r="NG45" i="20"/>
  <c r="NH45" i="20"/>
  <c r="NI45" i="20"/>
  <c r="NJ45" i="20"/>
  <c r="NK45" i="20"/>
  <c r="NL45" i="20"/>
  <c r="NM45" i="20"/>
  <c r="NN45" i="20"/>
  <c r="NO45" i="20"/>
  <c r="NP45" i="20"/>
  <c r="NQ45" i="20"/>
  <c r="NR45" i="20"/>
  <c r="NS45" i="20"/>
  <c r="NT45" i="20"/>
  <c r="NU45" i="20"/>
  <c r="NV45" i="20"/>
  <c r="NW45" i="20"/>
  <c r="NX45" i="20"/>
  <c r="NY45" i="20"/>
  <c r="NZ45" i="20"/>
  <c r="OA45" i="20"/>
  <c r="OB45" i="20"/>
  <c r="OC45" i="20"/>
  <c r="OD45" i="20"/>
  <c r="OE45" i="20"/>
  <c r="OF45" i="20"/>
  <c r="OG45" i="20"/>
  <c r="OH45" i="20"/>
  <c r="OI45" i="20"/>
  <c r="OJ45" i="20"/>
  <c r="OK45" i="20"/>
  <c r="OL45" i="20"/>
  <c r="OM45" i="20"/>
  <c r="ON45" i="20"/>
  <c r="OO45" i="20"/>
  <c r="OP45" i="20"/>
  <c r="OQ45" i="20"/>
  <c r="OR45" i="20"/>
  <c r="OS45" i="20"/>
  <c r="OT45" i="20"/>
  <c r="OU45" i="20"/>
  <c r="OV45" i="20"/>
  <c r="OW45" i="20"/>
  <c r="OX45" i="20"/>
  <c r="OY45" i="20"/>
  <c r="OZ45" i="20"/>
  <c r="PA45" i="20"/>
  <c r="PB45" i="20"/>
  <c r="PC45" i="20"/>
  <c r="PD45" i="20"/>
  <c r="PE45" i="20"/>
  <c r="PF45" i="20"/>
  <c r="Q46" i="20"/>
  <c r="R46" i="20"/>
  <c r="S46" i="20"/>
  <c r="T46" i="20"/>
  <c r="U46" i="20"/>
  <c r="V46" i="20"/>
  <c r="W46" i="20"/>
  <c r="X46" i="20"/>
  <c r="Y46" i="20"/>
  <c r="Z46" i="20"/>
  <c r="AA46" i="20"/>
  <c r="AB46" i="20"/>
  <c r="AC46" i="20"/>
  <c r="AD46" i="20"/>
  <c r="AE46" i="20"/>
  <c r="AF46" i="20"/>
  <c r="AG46" i="20"/>
  <c r="AH46" i="20"/>
  <c r="AI46" i="20"/>
  <c r="AJ46" i="20"/>
  <c r="AK46" i="20"/>
  <c r="AL46" i="20"/>
  <c r="AM46" i="20"/>
  <c r="AN46" i="20"/>
  <c r="AO46" i="20"/>
  <c r="AP46" i="20"/>
  <c r="AQ46" i="20"/>
  <c r="AR46" i="20"/>
  <c r="AS46" i="20"/>
  <c r="AT46" i="20"/>
  <c r="AU46" i="20"/>
  <c r="AV46" i="20"/>
  <c r="AW46" i="20"/>
  <c r="AX46" i="20"/>
  <c r="AY46" i="20"/>
  <c r="AZ46" i="20"/>
  <c r="BA46" i="20"/>
  <c r="BB46" i="20"/>
  <c r="BC46" i="20"/>
  <c r="BD46" i="20"/>
  <c r="BE46" i="20"/>
  <c r="BF46" i="20"/>
  <c r="BG46" i="20"/>
  <c r="BH46" i="20"/>
  <c r="BI46" i="20"/>
  <c r="BJ46" i="20"/>
  <c r="BK46" i="20"/>
  <c r="BL46" i="20"/>
  <c r="BM46" i="20"/>
  <c r="BN46" i="20"/>
  <c r="BO46" i="20"/>
  <c r="BP46" i="20"/>
  <c r="BQ46" i="20"/>
  <c r="BR46" i="20"/>
  <c r="BS46" i="20"/>
  <c r="BT46" i="20"/>
  <c r="BU46" i="20"/>
  <c r="BV46" i="20"/>
  <c r="BW46" i="20"/>
  <c r="BX46" i="20"/>
  <c r="BY46" i="20"/>
  <c r="BZ46" i="20"/>
  <c r="CA46" i="20"/>
  <c r="CB46" i="20"/>
  <c r="CC46" i="20"/>
  <c r="CD46" i="20"/>
  <c r="CE46" i="20"/>
  <c r="CF46" i="20"/>
  <c r="CG46" i="20"/>
  <c r="CH46" i="20"/>
  <c r="CI46" i="20"/>
  <c r="CJ46" i="20"/>
  <c r="CK46" i="20"/>
  <c r="CL46" i="20"/>
  <c r="CM46" i="20"/>
  <c r="CN46" i="20"/>
  <c r="CO46" i="20"/>
  <c r="CP46" i="20"/>
  <c r="CQ46" i="20"/>
  <c r="CR46" i="20"/>
  <c r="CS46" i="20"/>
  <c r="CT46" i="20"/>
  <c r="CU46" i="20"/>
  <c r="CV46" i="20"/>
  <c r="CW46" i="20"/>
  <c r="CX46" i="20"/>
  <c r="CY46" i="20"/>
  <c r="CZ46" i="20"/>
  <c r="DA46" i="20"/>
  <c r="DB46" i="20"/>
  <c r="DC46" i="20"/>
  <c r="DD46" i="20"/>
  <c r="DE46" i="20"/>
  <c r="DF46" i="20"/>
  <c r="DG46" i="20"/>
  <c r="DH46" i="20"/>
  <c r="DI46" i="20"/>
  <c r="DJ46" i="20"/>
  <c r="DK46" i="20"/>
  <c r="DL46" i="20"/>
  <c r="DM46" i="20"/>
  <c r="DN46" i="20"/>
  <c r="DO46" i="20"/>
  <c r="DQ46" i="20"/>
  <c r="DR46" i="20"/>
  <c r="DS46" i="20"/>
  <c r="DT46" i="20"/>
  <c r="DU46" i="20"/>
  <c r="DV46" i="20"/>
  <c r="DW46" i="20"/>
  <c r="DX46" i="20"/>
  <c r="DY46" i="20"/>
  <c r="DZ46" i="20"/>
  <c r="EA46" i="20"/>
  <c r="EB46" i="20"/>
  <c r="EC46" i="20"/>
  <c r="ED46" i="20"/>
  <c r="EE46" i="20"/>
  <c r="EF46" i="20"/>
  <c r="EG46" i="20"/>
  <c r="EH46" i="20"/>
  <c r="EI46" i="20"/>
  <c r="EJ46" i="20"/>
  <c r="EK46" i="20"/>
  <c r="EL46" i="20"/>
  <c r="EM46" i="20"/>
  <c r="EN46" i="20"/>
  <c r="EO46" i="20"/>
  <c r="EP46" i="20"/>
  <c r="EQ46" i="20"/>
  <c r="ER46" i="20"/>
  <c r="ES46" i="20"/>
  <c r="ET46" i="20"/>
  <c r="EU46" i="20"/>
  <c r="EV46" i="20"/>
  <c r="EW46" i="20"/>
  <c r="EX46" i="20"/>
  <c r="EY46" i="20"/>
  <c r="EZ46" i="20"/>
  <c r="FA46" i="20"/>
  <c r="FB46" i="20"/>
  <c r="FC46" i="20"/>
  <c r="FD46" i="20"/>
  <c r="FE46" i="20"/>
  <c r="FF46" i="20"/>
  <c r="FG46" i="20"/>
  <c r="FH46" i="20"/>
  <c r="FI46" i="20"/>
  <c r="FJ46" i="20"/>
  <c r="FK46" i="20"/>
  <c r="FL46" i="20"/>
  <c r="FM46" i="20"/>
  <c r="FN46" i="20"/>
  <c r="FO46" i="20"/>
  <c r="FP46" i="20"/>
  <c r="FQ46" i="20"/>
  <c r="FR46" i="20"/>
  <c r="FS46" i="20"/>
  <c r="FT46" i="20"/>
  <c r="FU46" i="20"/>
  <c r="FV46" i="20"/>
  <c r="FW46" i="20"/>
  <c r="FX46" i="20"/>
  <c r="FY46" i="20"/>
  <c r="FZ46" i="20"/>
  <c r="GA46" i="20"/>
  <c r="GB46" i="20"/>
  <c r="GC46" i="20"/>
  <c r="GD46" i="20"/>
  <c r="GE46" i="20"/>
  <c r="GF46" i="20"/>
  <c r="GG46" i="20"/>
  <c r="GH46" i="20"/>
  <c r="GI46" i="20"/>
  <c r="GJ46" i="20"/>
  <c r="GK46" i="20"/>
  <c r="GL46" i="20"/>
  <c r="GM46" i="20"/>
  <c r="GN46" i="20"/>
  <c r="GO46" i="20"/>
  <c r="GP46" i="20"/>
  <c r="GQ46" i="20"/>
  <c r="GR46" i="20"/>
  <c r="GS46" i="20"/>
  <c r="GT46" i="20"/>
  <c r="GU46" i="20"/>
  <c r="GV46" i="20"/>
  <c r="GW46" i="20"/>
  <c r="GX46" i="20"/>
  <c r="GY46" i="20"/>
  <c r="GZ46" i="20"/>
  <c r="HA46" i="20"/>
  <c r="HB46" i="20"/>
  <c r="HC46" i="20"/>
  <c r="HD46" i="20"/>
  <c r="HE46" i="20"/>
  <c r="HF46" i="20"/>
  <c r="HG46" i="20"/>
  <c r="HH46" i="20"/>
  <c r="HI46" i="20"/>
  <c r="HJ46" i="20"/>
  <c r="HK46" i="20"/>
  <c r="HL46" i="20"/>
  <c r="HM46" i="20"/>
  <c r="HN46" i="20"/>
  <c r="HO46" i="20"/>
  <c r="HP46" i="20"/>
  <c r="HQ46" i="20"/>
  <c r="HR46" i="20"/>
  <c r="HS46" i="20"/>
  <c r="HT46" i="20"/>
  <c r="HU46" i="20"/>
  <c r="HV46" i="20"/>
  <c r="HW46" i="20"/>
  <c r="HX46" i="20"/>
  <c r="HY46" i="20"/>
  <c r="HZ46" i="20"/>
  <c r="IA46" i="20"/>
  <c r="IB46" i="20"/>
  <c r="IC46" i="20"/>
  <c r="ID46" i="20"/>
  <c r="IE46" i="20"/>
  <c r="IF46" i="20"/>
  <c r="IG46" i="20"/>
  <c r="IH46" i="20"/>
  <c r="II46" i="20"/>
  <c r="IJ46" i="20"/>
  <c r="IK46" i="20"/>
  <c r="IL46" i="20"/>
  <c r="IM46" i="20"/>
  <c r="IN46" i="20"/>
  <c r="IO46" i="20"/>
  <c r="IP46" i="20"/>
  <c r="IQ46" i="20"/>
  <c r="IR46" i="20"/>
  <c r="IS46" i="20"/>
  <c r="IT46" i="20"/>
  <c r="IU46" i="20"/>
  <c r="IV46" i="20"/>
  <c r="IW46" i="20"/>
  <c r="IX46" i="20"/>
  <c r="IY46" i="20"/>
  <c r="IZ46" i="20"/>
  <c r="JA46" i="20"/>
  <c r="JB46" i="20"/>
  <c r="JC46" i="20"/>
  <c r="JD46" i="20"/>
  <c r="JE46" i="20"/>
  <c r="JF46" i="20"/>
  <c r="JG46" i="20"/>
  <c r="JH46" i="20"/>
  <c r="JI46" i="20"/>
  <c r="JJ46" i="20"/>
  <c r="JK46" i="20"/>
  <c r="JL46" i="20"/>
  <c r="JM46" i="20"/>
  <c r="JN46" i="20"/>
  <c r="JO46" i="20"/>
  <c r="JP46" i="20"/>
  <c r="JQ46" i="20"/>
  <c r="JR46" i="20"/>
  <c r="JS46" i="20"/>
  <c r="JT46" i="20"/>
  <c r="JU46" i="20"/>
  <c r="JV46" i="20"/>
  <c r="JW46" i="20"/>
  <c r="JX46" i="20"/>
  <c r="JY46" i="20"/>
  <c r="JZ46" i="20"/>
  <c r="KA46" i="20"/>
  <c r="KB46" i="20"/>
  <c r="KC46" i="20"/>
  <c r="KD46" i="20"/>
  <c r="KE46" i="20"/>
  <c r="KF46" i="20"/>
  <c r="KG46" i="20"/>
  <c r="KH46" i="20"/>
  <c r="KI46" i="20"/>
  <c r="KJ46" i="20"/>
  <c r="KK46" i="20"/>
  <c r="KL46" i="20"/>
  <c r="KM46" i="20"/>
  <c r="KN46" i="20"/>
  <c r="KO46" i="20"/>
  <c r="KP46" i="20"/>
  <c r="KQ46" i="20"/>
  <c r="KR46" i="20"/>
  <c r="KS46" i="20"/>
  <c r="KT46" i="20"/>
  <c r="KU46" i="20"/>
  <c r="KV46" i="20"/>
  <c r="KW46" i="20"/>
  <c r="KX46" i="20"/>
  <c r="KY46" i="20"/>
  <c r="KZ46" i="20"/>
  <c r="LA46" i="20"/>
  <c r="LB46" i="20"/>
  <c r="LC46" i="20"/>
  <c r="LD46" i="20"/>
  <c r="LE46" i="20"/>
  <c r="LF46" i="20"/>
  <c r="LG46" i="20"/>
  <c r="LH46" i="20"/>
  <c r="LI46" i="20"/>
  <c r="LJ46" i="20"/>
  <c r="LK46" i="20"/>
  <c r="LL46" i="20"/>
  <c r="LM46" i="20"/>
  <c r="LN46" i="20"/>
  <c r="LO46" i="20"/>
  <c r="LP46" i="20"/>
  <c r="LQ46" i="20"/>
  <c r="LR46" i="20"/>
  <c r="LS46" i="20"/>
  <c r="LT46" i="20"/>
  <c r="LU46" i="20"/>
  <c r="LV46" i="20"/>
  <c r="LW46" i="20"/>
  <c r="LX46" i="20"/>
  <c r="LY46" i="20"/>
  <c r="LZ46" i="20"/>
  <c r="MA46" i="20"/>
  <c r="MB46" i="20"/>
  <c r="MC46" i="20"/>
  <c r="MD46" i="20"/>
  <c r="ME46" i="20"/>
  <c r="MF46" i="20"/>
  <c r="MG46" i="20"/>
  <c r="MH46" i="20"/>
  <c r="MI46" i="20"/>
  <c r="MJ46" i="20"/>
  <c r="MK46" i="20"/>
  <c r="ML46" i="20"/>
  <c r="MM46" i="20"/>
  <c r="MN46" i="20"/>
  <c r="MO46" i="20"/>
  <c r="MP46" i="20"/>
  <c r="MQ46" i="20"/>
  <c r="MR46" i="20"/>
  <c r="MS46" i="20"/>
  <c r="MT46" i="20"/>
  <c r="MU46" i="20"/>
  <c r="MV46" i="20"/>
  <c r="MW46" i="20"/>
  <c r="MX46" i="20"/>
  <c r="MY46" i="20"/>
  <c r="MZ46" i="20"/>
  <c r="NA46" i="20"/>
  <c r="NB46" i="20"/>
  <c r="NC46" i="20"/>
  <c r="ND46" i="20"/>
  <c r="NE46" i="20"/>
  <c r="NF46" i="20"/>
  <c r="NG46" i="20"/>
  <c r="NH46" i="20"/>
  <c r="NI46" i="20"/>
  <c r="NJ46" i="20"/>
  <c r="NK46" i="20"/>
  <c r="NL46" i="20"/>
  <c r="NM46" i="20"/>
  <c r="NN46" i="20"/>
  <c r="NO46" i="20"/>
  <c r="NP46" i="20"/>
  <c r="NQ46" i="20"/>
  <c r="NR46" i="20"/>
  <c r="NS46" i="20"/>
  <c r="NT46" i="20"/>
  <c r="NU46" i="20"/>
  <c r="NV46" i="20"/>
  <c r="NW46" i="20"/>
  <c r="NX46" i="20"/>
  <c r="NY46" i="20"/>
  <c r="NZ46" i="20"/>
  <c r="OA46" i="20"/>
  <c r="OB46" i="20"/>
  <c r="OC46" i="20"/>
  <c r="OD46" i="20"/>
  <c r="OE46" i="20"/>
  <c r="OF46" i="20"/>
  <c r="OG46" i="20"/>
  <c r="OH46" i="20"/>
  <c r="OI46" i="20"/>
  <c r="OJ46" i="20"/>
  <c r="OK46" i="20"/>
  <c r="OL46" i="20"/>
  <c r="OM46" i="20"/>
  <c r="ON46" i="20"/>
  <c r="OO46" i="20"/>
  <c r="OP46" i="20"/>
  <c r="OQ46" i="20"/>
  <c r="OR46" i="20"/>
  <c r="OS46" i="20"/>
  <c r="OT46" i="20"/>
  <c r="OU46" i="20"/>
  <c r="OV46" i="20"/>
  <c r="OW46" i="20"/>
  <c r="OX46" i="20"/>
  <c r="OY46" i="20"/>
  <c r="OZ46" i="20"/>
  <c r="PA46" i="20"/>
  <c r="PB46" i="20"/>
  <c r="PC46" i="20"/>
  <c r="PD46" i="20"/>
  <c r="PE46" i="20"/>
  <c r="PF46" i="20"/>
  <c r="Q47" i="20"/>
  <c r="R47" i="20"/>
  <c r="S47" i="20"/>
  <c r="T47" i="20"/>
  <c r="U47" i="20"/>
  <c r="V47" i="20"/>
  <c r="W47" i="20"/>
  <c r="X47" i="20"/>
  <c r="Y47" i="20"/>
  <c r="Z47" i="20"/>
  <c r="AA47" i="20"/>
  <c r="AB47" i="20"/>
  <c r="AC47" i="20"/>
  <c r="AD47" i="20"/>
  <c r="AE47" i="20"/>
  <c r="AF47" i="20"/>
  <c r="AG47" i="20"/>
  <c r="AH47" i="20"/>
  <c r="AI47" i="20"/>
  <c r="AJ47" i="20"/>
  <c r="AK47" i="20"/>
  <c r="AL47" i="20"/>
  <c r="AM47" i="20"/>
  <c r="AN47" i="20"/>
  <c r="AO47" i="20"/>
  <c r="AP47" i="20"/>
  <c r="AQ47" i="20"/>
  <c r="AR47" i="20"/>
  <c r="AS47" i="20"/>
  <c r="AT47" i="20"/>
  <c r="AU47" i="20"/>
  <c r="AV47" i="20"/>
  <c r="AW47" i="20"/>
  <c r="AX47" i="20"/>
  <c r="AY47" i="20"/>
  <c r="AZ47" i="20"/>
  <c r="BA47" i="20"/>
  <c r="BB47" i="20"/>
  <c r="BC47" i="20"/>
  <c r="BD47" i="20"/>
  <c r="BE47" i="20"/>
  <c r="BF47" i="20"/>
  <c r="BG47" i="20"/>
  <c r="BH47" i="20"/>
  <c r="BI47" i="20"/>
  <c r="BJ47" i="20"/>
  <c r="BK47" i="20"/>
  <c r="BL47" i="20"/>
  <c r="BM47" i="20"/>
  <c r="BN47" i="20"/>
  <c r="BO47" i="20"/>
  <c r="BP47" i="20"/>
  <c r="BQ47" i="20"/>
  <c r="BR47" i="20"/>
  <c r="BS47" i="20"/>
  <c r="BT47" i="20"/>
  <c r="BU47" i="20"/>
  <c r="BV47" i="20"/>
  <c r="BW47" i="20"/>
  <c r="BX47" i="20"/>
  <c r="BY47" i="20"/>
  <c r="BZ47" i="20"/>
  <c r="CA47" i="20"/>
  <c r="CB47" i="20"/>
  <c r="CC47" i="20"/>
  <c r="CD47" i="20"/>
  <c r="CE47" i="20"/>
  <c r="CF47" i="20"/>
  <c r="CG47" i="20"/>
  <c r="CH47" i="20"/>
  <c r="CI47" i="20"/>
  <c r="CJ47" i="20"/>
  <c r="CK47" i="20"/>
  <c r="CL47" i="20"/>
  <c r="CM47" i="20"/>
  <c r="CN47" i="20"/>
  <c r="CO47" i="20"/>
  <c r="CP47" i="20"/>
  <c r="CQ47" i="20"/>
  <c r="CR47" i="20"/>
  <c r="CS47" i="20"/>
  <c r="CT47" i="20"/>
  <c r="CU47" i="20"/>
  <c r="CV47" i="20"/>
  <c r="CW47" i="20"/>
  <c r="CX47" i="20"/>
  <c r="CY47" i="20"/>
  <c r="CZ47" i="20"/>
  <c r="DA47" i="20"/>
  <c r="DB47" i="20"/>
  <c r="DC47" i="20"/>
  <c r="DD47" i="20"/>
  <c r="DE47" i="20"/>
  <c r="DF47" i="20"/>
  <c r="DG47" i="20"/>
  <c r="DH47" i="20"/>
  <c r="DI47" i="20"/>
  <c r="DJ47" i="20"/>
  <c r="DK47" i="20"/>
  <c r="DL47" i="20"/>
  <c r="DM47" i="20"/>
  <c r="DN47" i="20"/>
  <c r="DO47" i="20"/>
  <c r="DQ47" i="20"/>
  <c r="DR47" i="20"/>
  <c r="DS47" i="20"/>
  <c r="DT47" i="20"/>
  <c r="DU47" i="20"/>
  <c r="DV47" i="20"/>
  <c r="DW47" i="20"/>
  <c r="DX47" i="20"/>
  <c r="DY47" i="20"/>
  <c r="DZ47" i="20"/>
  <c r="EA47" i="20"/>
  <c r="EB47" i="20"/>
  <c r="EC47" i="20"/>
  <c r="ED47" i="20"/>
  <c r="EE47" i="20"/>
  <c r="EF47" i="20"/>
  <c r="EG47" i="20"/>
  <c r="EH47" i="20"/>
  <c r="EI47" i="20"/>
  <c r="EJ47" i="20"/>
  <c r="EK47" i="20"/>
  <c r="EL47" i="20"/>
  <c r="EM47" i="20"/>
  <c r="EN47" i="20"/>
  <c r="EO47" i="20"/>
  <c r="EP47" i="20"/>
  <c r="EQ47" i="20"/>
  <c r="ER47" i="20"/>
  <c r="ES47" i="20"/>
  <c r="ET47" i="20"/>
  <c r="EU47" i="20"/>
  <c r="EV47" i="20"/>
  <c r="EW47" i="20"/>
  <c r="EX47" i="20"/>
  <c r="EY47" i="20"/>
  <c r="EZ47" i="20"/>
  <c r="FA47" i="20"/>
  <c r="FB47" i="20"/>
  <c r="FC47" i="20"/>
  <c r="FD47" i="20"/>
  <c r="FE47" i="20"/>
  <c r="FF47" i="20"/>
  <c r="FG47" i="20"/>
  <c r="FH47" i="20"/>
  <c r="FI47" i="20"/>
  <c r="FJ47" i="20"/>
  <c r="FK47" i="20"/>
  <c r="FL47" i="20"/>
  <c r="FM47" i="20"/>
  <c r="FN47" i="20"/>
  <c r="FO47" i="20"/>
  <c r="FP47" i="20"/>
  <c r="FQ47" i="20"/>
  <c r="FR47" i="20"/>
  <c r="FS47" i="20"/>
  <c r="FT47" i="20"/>
  <c r="FU47" i="20"/>
  <c r="FV47" i="20"/>
  <c r="FW47" i="20"/>
  <c r="FX47" i="20"/>
  <c r="FY47" i="20"/>
  <c r="FZ47" i="20"/>
  <c r="GA47" i="20"/>
  <c r="GB47" i="20"/>
  <c r="GC47" i="20"/>
  <c r="GD47" i="20"/>
  <c r="GE47" i="20"/>
  <c r="GF47" i="20"/>
  <c r="GG47" i="20"/>
  <c r="GH47" i="20"/>
  <c r="GI47" i="20"/>
  <c r="GJ47" i="20"/>
  <c r="GK47" i="20"/>
  <c r="GL47" i="20"/>
  <c r="GM47" i="20"/>
  <c r="GN47" i="20"/>
  <c r="GO47" i="20"/>
  <c r="GP47" i="20"/>
  <c r="GQ47" i="20"/>
  <c r="GR47" i="20"/>
  <c r="GS47" i="20"/>
  <c r="GT47" i="20"/>
  <c r="GU47" i="20"/>
  <c r="GV47" i="20"/>
  <c r="GW47" i="20"/>
  <c r="GX47" i="20"/>
  <c r="GY47" i="20"/>
  <c r="GZ47" i="20"/>
  <c r="HA47" i="20"/>
  <c r="HB47" i="20"/>
  <c r="HC47" i="20"/>
  <c r="HD47" i="20"/>
  <c r="HE47" i="20"/>
  <c r="HF47" i="20"/>
  <c r="HG47" i="20"/>
  <c r="HH47" i="20"/>
  <c r="HI47" i="20"/>
  <c r="HJ47" i="20"/>
  <c r="HK47" i="20"/>
  <c r="HL47" i="20"/>
  <c r="HM47" i="20"/>
  <c r="HN47" i="20"/>
  <c r="HO47" i="20"/>
  <c r="HP47" i="20"/>
  <c r="HQ47" i="20"/>
  <c r="HR47" i="20"/>
  <c r="HS47" i="20"/>
  <c r="HT47" i="20"/>
  <c r="HU47" i="20"/>
  <c r="HV47" i="20"/>
  <c r="HW47" i="20"/>
  <c r="HX47" i="20"/>
  <c r="HY47" i="20"/>
  <c r="HZ47" i="20"/>
  <c r="IA47" i="20"/>
  <c r="IB47" i="20"/>
  <c r="IC47" i="20"/>
  <c r="ID47" i="20"/>
  <c r="IE47" i="20"/>
  <c r="IF47" i="20"/>
  <c r="IG47" i="20"/>
  <c r="IH47" i="20"/>
  <c r="II47" i="20"/>
  <c r="IJ47" i="20"/>
  <c r="IK47" i="20"/>
  <c r="IL47" i="20"/>
  <c r="IM47" i="20"/>
  <c r="IN47" i="20"/>
  <c r="IO47" i="20"/>
  <c r="IP47" i="20"/>
  <c r="IQ47" i="20"/>
  <c r="IR47" i="20"/>
  <c r="IS47" i="20"/>
  <c r="IT47" i="20"/>
  <c r="IU47" i="20"/>
  <c r="IV47" i="20"/>
  <c r="IW47" i="20"/>
  <c r="IX47" i="20"/>
  <c r="IY47" i="20"/>
  <c r="IZ47" i="20"/>
  <c r="JA47" i="20"/>
  <c r="JB47" i="20"/>
  <c r="JC47" i="20"/>
  <c r="JD47" i="20"/>
  <c r="JE47" i="20"/>
  <c r="JF47" i="20"/>
  <c r="JG47" i="20"/>
  <c r="JH47" i="20"/>
  <c r="JI47" i="20"/>
  <c r="JJ47" i="20"/>
  <c r="JK47" i="20"/>
  <c r="JL47" i="20"/>
  <c r="JM47" i="20"/>
  <c r="JN47" i="20"/>
  <c r="JO47" i="20"/>
  <c r="JP47" i="20"/>
  <c r="JQ47" i="20"/>
  <c r="JR47" i="20"/>
  <c r="JS47" i="20"/>
  <c r="JT47" i="20"/>
  <c r="JU47" i="20"/>
  <c r="JV47" i="20"/>
  <c r="JW47" i="20"/>
  <c r="JX47" i="20"/>
  <c r="JY47" i="20"/>
  <c r="JZ47" i="20"/>
  <c r="KA47" i="20"/>
  <c r="KB47" i="20"/>
  <c r="KC47" i="20"/>
  <c r="KD47" i="20"/>
  <c r="KE47" i="20"/>
  <c r="KF47" i="20"/>
  <c r="KG47" i="20"/>
  <c r="KH47" i="20"/>
  <c r="KI47" i="20"/>
  <c r="KJ47" i="20"/>
  <c r="KK47" i="20"/>
  <c r="KL47" i="20"/>
  <c r="KM47" i="20"/>
  <c r="KN47" i="20"/>
  <c r="KO47" i="20"/>
  <c r="KP47" i="20"/>
  <c r="KQ47" i="20"/>
  <c r="KR47" i="20"/>
  <c r="KS47" i="20"/>
  <c r="KT47" i="20"/>
  <c r="KU47" i="20"/>
  <c r="KV47" i="20"/>
  <c r="KW47" i="20"/>
  <c r="KX47" i="20"/>
  <c r="KY47" i="20"/>
  <c r="KZ47" i="20"/>
  <c r="LA47" i="20"/>
  <c r="LB47" i="20"/>
  <c r="LC47" i="20"/>
  <c r="LD47" i="20"/>
  <c r="LE47" i="20"/>
  <c r="LF47" i="20"/>
  <c r="LG47" i="20"/>
  <c r="LH47" i="20"/>
  <c r="LI47" i="20"/>
  <c r="LJ47" i="20"/>
  <c r="LK47" i="20"/>
  <c r="LL47" i="20"/>
  <c r="LM47" i="20"/>
  <c r="LN47" i="20"/>
  <c r="LO47" i="20"/>
  <c r="LP47" i="20"/>
  <c r="LQ47" i="20"/>
  <c r="LR47" i="20"/>
  <c r="LS47" i="20"/>
  <c r="LT47" i="20"/>
  <c r="LU47" i="20"/>
  <c r="LV47" i="20"/>
  <c r="LW47" i="20"/>
  <c r="LX47" i="20"/>
  <c r="LY47" i="20"/>
  <c r="LZ47" i="20"/>
  <c r="MA47" i="20"/>
  <c r="MB47" i="20"/>
  <c r="MC47" i="20"/>
  <c r="MD47" i="20"/>
  <c r="ME47" i="20"/>
  <c r="MF47" i="20"/>
  <c r="MG47" i="20"/>
  <c r="MH47" i="20"/>
  <c r="MI47" i="20"/>
  <c r="MJ47" i="20"/>
  <c r="MK47" i="20"/>
  <c r="ML47" i="20"/>
  <c r="MM47" i="20"/>
  <c r="MN47" i="20"/>
  <c r="MO47" i="20"/>
  <c r="MP47" i="20"/>
  <c r="MQ47" i="20"/>
  <c r="MR47" i="20"/>
  <c r="MS47" i="20"/>
  <c r="MT47" i="20"/>
  <c r="MU47" i="20"/>
  <c r="MV47" i="20"/>
  <c r="MW47" i="20"/>
  <c r="MX47" i="20"/>
  <c r="MY47" i="20"/>
  <c r="MZ47" i="20"/>
  <c r="NA47" i="20"/>
  <c r="NB47" i="20"/>
  <c r="NC47" i="20"/>
  <c r="ND47" i="20"/>
  <c r="NE47" i="20"/>
  <c r="NF47" i="20"/>
  <c r="NG47" i="20"/>
  <c r="NH47" i="20"/>
  <c r="NI47" i="20"/>
  <c r="NJ47" i="20"/>
  <c r="NK47" i="20"/>
  <c r="NL47" i="20"/>
  <c r="NM47" i="20"/>
  <c r="NN47" i="20"/>
  <c r="NO47" i="20"/>
  <c r="NP47" i="20"/>
  <c r="NQ47" i="20"/>
  <c r="NR47" i="20"/>
  <c r="NS47" i="20"/>
  <c r="NT47" i="20"/>
  <c r="NU47" i="20"/>
  <c r="NV47" i="20"/>
  <c r="NW47" i="20"/>
  <c r="NX47" i="20"/>
  <c r="NY47" i="20"/>
  <c r="NZ47" i="20"/>
  <c r="OA47" i="20"/>
  <c r="OB47" i="20"/>
  <c r="OC47" i="20"/>
  <c r="OD47" i="20"/>
  <c r="OE47" i="20"/>
  <c r="OF47" i="20"/>
  <c r="OG47" i="20"/>
  <c r="OH47" i="20"/>
  <c r="OI47" i="20"/>
  <c r="OJ47" i="20"/>
  <c r="OK47" i="20"/>
  <c r="OL47" i="20"/>
  <c r="OM47" i="20"/>
  <c r="ON47" i="20"/>
  <c r="OO47" i="20"/>
  <c r="OP47" i="20"/>
  <c r="OQ47" i="20"/>
  <c r="OR47" i="20"/>
  <c r="OS47" i="20"/>
  <c r="OT47" i="20"/>
  <c r="OU47" i="20"/>
  <c r="OV47" i="20"/>
  <c r="OW47" i="20"/>
  <c r="OX47" i="20"/>
  <c r="OY47" i="20"/>
  <c r="OZ47" i="20"/>
  <c r="PA47" i="20"/>
  <c r="PB47" i="20"/>
  <c r="PC47" i="20"/>
  <c r="PD47" i="20"/>
  <c r="PE47" i="20"/>
  <c r="PF47" i="20"/>
  <c r="Q48" i="20"/>
  <c r="R48" i="20"/>
  <c r="S48" i="20"/>
  <c r="T48" i="20"/>
  <c r="U48" i="20"/>
  <c r="V48" i="20"/>
  <c r="W48" i="20"/>
  <c r="X48" i="20"/>
  <c r="Y48" i="20"/>
  <c r="Z48" i="20"/>
  <c r="AA48" i="20"/>
  <c r="AB48" i="20"/>
  <c r="AC48" i="20"/>
  <c r="AD48" i="20"/>
  <c r="AE48" i="20"/>
  <c r="AF48" i="20"/>
  <c r="AG48" i="20"/>
  <c r="AH48" i="20"/>
  <c r="AI48" i="20"/>
  <c r="AJ48" i="20"/>
  <c r="AK48" i="20"/>
  <c r="AL48" i="20"/>
  <c r="AM48" i="20"/>
  <c r="AN48" i="20"/>
  <c r="AO48" i="20"/>
  <c r="AP48" i="20"/>
  <c r="AQ48" i="20"/>
  <c r="AR48" i="20"/>
  <c r="AS48" i="20"/>
  <c r="AT48" i="20"/>
  <c r="AU48" i="20"/>
  <c r="AV48" i="20"/>
  <c r="AW48" i="20"/>
  <c r="AX48" i="20"/>
  <c r="AY48" i="20"/>
  <c r="AZ48" i="20"/>
  <c r="BA48" i="20"/>
  <c r="BB48" i="20"/>
  <c r="BC48" i="20"/>
  <c r="BD48" i="20"/>
  <c r="BE48" i="20"/>
  <c r="BF48" i="20"/>
  <c r="BG48" i="20"/>
  <c r="BH48" i="20"/>
  <c r="BI48" i="20"/>
  <c r="BJ48" i="20"/>
  <c r="BK48" i="20"/>
  <c r="BL48" i="20"/>
  <c r="BM48" i="20"/>
  <c r="BN48" i="20"/>
  <c r="BO48" i="20"/>
  <c r="BP48" i="20"/>
  <c r="BQ48" i="20"/>
  <c r="BR48" i="20"/>
  <c r="BS48" i="20"/>
  <c r="BT48" i="20"/>
  <c r="BU48" i="20"/>
  <c r="BV48" i="20"/>
  <c r="BW48" i="20"/>
  <c r="BX48" i="20"/>
  <c r="BY48" i="20"/>
  <c r="BZ48" i="20"/>
  <c r="CA48" i="20"/>
  <c r="CB48" i="20"/>
  <c r="CC48" i="20"/>
  <c r="CD48" i="20"/>
  <c r="CE48" i="20"/>
  <c r="CF48" i="20"/>
  <c r="CG48" i="20"/>
  <c r="CH48" i="20"/>
  <c r="CI48" i="20"/>
  <c r="CJ48" i="20"/>
  <c r="CK48" i="20"/>
  <c r="CL48" i="20"/>
  <c r="CM48" i="20"/>
  <c r="CN48" i="20"/>
  <c r="CO48" i="20"/>
  <c r="CP48" i="20"/>
  <c r="CQ48" i="20"/>
  <c r="CR48" i="20"/>
  <c r="CS48" i="20"/>
  <c r="CT48" i="20"/>
  <c r="CU48" i="20"/>
  <c r="CV48" i="20"/>
  <c r="CW48" i="20"/>
  <c r="CX48" i="20"/>
  <c r="CY48" i="20"/>
  <c r="CZ48" i="20"/>
  <c r="DA48" i="20"/>
  <c r="DB48" i="20"/>
  <c r="DC48" i="20"/>
  <c r="DD48" i="20"/>
  <c r="DE48" i="20"/>
  <c r="DF48" i="20"/>
  <c r="DG48" i="20"/>
  <c r="DH48" i="20"/>
  <c r="DI48" i="20"/>
  <c r="DJ48" i="20"/>
  <c r="DK48" i="20"/>
  <c r="DL48" i="20"/>
  <c r="DM48" i="20"/>
  <c r="DN48" i="20"/>
  <c r="DO48" i="20"/>
  <c r="DQ48" i="20"/>
  <c r="DR48" i="20"/>
  <c r="DS48" i="20"/>
  <c r="DT48" i="20"/>
  <c r="DU48" i="20"/>
  <c r="DV48" i="20"/>
  <c r="DW48" i="20"/>
  <c r="DX48" i="20"/>
  <c r="DY48" i="20"/>
  <c r="DZ48" i="20"/>
  <c r="EA48" i="20"/>
  <c r="EB48" i="20"/>
  <c r="EC48" i="20"/>
  <c r="ED48" i="20"/>
  <c r="EE48" i="20"/>
  <c r="EF48" i="20"/>
  <c r="EG48" i="20"/>
  <c r="EH48" i="20"/>
  <c r="EI48" i="20"/>
  <c r="EJ48" i="20"/>
  <c r="EK48" i="20"/>
  <c r="EL48" i="20"/>
  <c r="EM48" i="20"/>
  <c r="EN48" i="20"/>
  <c r="EO48" i="20"/>
  <c r="EP48" i="20"/>
  <c r="EQ48" i="20"/>
  <c r="ER48" i="20"/>
  <c r="ES48" i="20"/>
  <c r="ET48" i="20"/>
  <c r="EU48" i="20"/>
  <c r="EV48" i="20"/>
  <c r="EW48" i="20"/>
  <c r="EX48" i="20"/>
  <c r="EY48" i="20"/>
  <c r="EZ48" i="20"/>
  <c r="FA48" i="20"/>
  <c r="FB48" i="20"/>
  <c r="FC48" i="20"/>
  <c r="FD48" i="20"/>
  <c r="FE48" i="20"/>
  <c r="FF48" i="20"/>
  <c r="FG48" i="20"/>
  <c r="FH48" i="20"/>
  <c r="FI48" i="20"/>
  <c r="FJ48" i="20"/>
  <c r="FK48" i="20"/>
  <c r="FL48" i="20"/>
  <c r="FM48" i="20"/>
  <c r="FN48" i="20"/>
  <c r="FO48" i="20"/>
  <c r="FP48" i="20"/>
  <c r="FQ48" i="20"/>
  <c r="FR48" i="20"/>
  <c r="FS48" i="20"/>
  <c r="FT48" i="20"/>
  <c r="FU48" i="20"/>
  <c r="FV48" i="20"/>
  <c r="FW48" i="20"/>
  <c r="FX48" i="20"/>
  <c r="FY48" i="20"/>
  <c r="FZ48" i="20"/>
  <c r="GA48" i="20"/>
  <c r="GB48" i="20"/>
  <c r="GC48" i="20"/>
  <c r="GD48" i="20"/>
  <c r="GE48" i="20"/>
  <c r="GF48" i="20"/>
  <c r="GG48" i="20"/>
  <c r="GH48" i="20"/>
  <c r="GI48" i="20"/>
  <c r="GJ48" i="20"/>
  <c r="GK48" i="20"/>
  <c r="GL48" i="20"/>
  <c r="GM48" i="20"/>
  <c r="GN48" i="20"/>
  <c r="GO48" i="20"/>
  <c r="GP48" i="20"/>
  <c r="GQ48" i="20"/>
  <c r="GR48" i="20"/>
  <c r="GS48" i="20"/>
  <c r="GT48" i="20"/>
  <c r="GU48" i="20"/>
  <c r="GV48" i="20"/>
  <c r="GW48" i="20"/>
  <c r="GX48" i="20"/>
  <c r="GY48" i="20"/>
  <c r="GZ48" i="20"/>
  <c r="HA48" i="20"/>
  <c r="HB48" i="20"/>
  <c r="HC48" i="20"/>
  <c r="HD48" i="20"/>
  <c r="HE48" i="20"/>
  <c r="HF48" i="20"/>
  <c r="HG48" i="20"/>
  <c r="HH48" i="20"/>
  <c r="HI48" i="20"/>
  <c r="HJ48" i="20"/>
  <c r="HK48" i="20"/>
  <c r="HL48" i="20"/>
  <c r="HM48" i="20"/>
  <c r="HN48" i="20"/>
  <c r="HO48" i="20"/>
  <c r="HP48" i="20"/>
  <c r="HQ48" i="20"/>
  <c r="HR48" i="20"/>
  <c r="HS48" i="20"/>
  <c r="HT48" i="20"/>
  <c r="HU48" i="20"/>
  <c r="HV48" i="20"/>
  <c r="HW48" i="20"/>
  <c r="HX48" i="20"/>
  <c r="HY48" i="20"/>
  <c r="HZ48" i="20"/>
  <c r="IA48" i="20"/>
  <c r="IB48" i="20"/>
  <c r="IC48" i="20"/>
  <c r="ID48" i="20"/>
  <c r="IE48" i="20"/>
  <c r="IF48" i="20"/>
  <c r="IG48" i="20"/>
  <c r="IH48" i="20"/>
  <c r="II48" i="20"/>
  <c r="IJ48" i="20"/>
  <c r="IK48" i="20"/>
  <c r="IL48" i="20"/>
  <c r="IM48" i="20"/>
  <c r="IN48" i="20"/>
  <c r="IO48" i="20"/>
  <c r="IP48" i="20"/>
  <c r="IQ48" i="20"/>
  <c r="IR48" i="20"/>
  <c r="IS48" i="20"/>
  <c r="IT48" i="20"/>
  <c r="IU48" i="20"/>
  <c r="IV48" i="20"/>
  <c r="IW48" i="20"/>
  <c r="IX48" i="20"/>
  <c r="IY48" i="20"/>
  <c r="IZ48" i="20"/>
  <c r="JA48" i="20"/>
  <c r="JB48" i="20"/>
  <c r="JC48" i="20"/>
  <c r="JD48" i="20"/>
  <c r="JE48" i="20"/>
  <c r="JF48" i="20"/>
  <c r="JG48" i="20"/>
  <c r="JH48" i="20"/>
  <c r="JI48" i="20"/>
  <c r="JJ48" i="20"/>
  <c r="JK48" i="20"/>
  <c r="JL48" i="20"/>
  <c r="JM48" i="20"/>
  <c r="JN48" i="20"/>
  <c r="JO48" i="20"/>
  <c r="JP48" i="20"/>
  <c r="JQ48" i="20"/>
  <c r="JR48" i="20"/>
  <c r="JS48" i="20"/>
  <c r="JT48" i="20"/>
  <c r="JU48" i="20"/>
  <c r="JV48" i="20"/>
  <c r="JW48" i="20"/>
  <c r="JX48" i="20"/>
  <c r="JY48" i="20"/>
  <c r="JZ48" i="20"/>
  <c r="KA48" i="20"/>
  <c r="KB48" i="20"/>
  <c r="KC48" i="20"/>
  <c r="KD48" i="20"/>
  <c r="KE48" i="20"/>
  <c r="KF48" i="20"/>
  <c r="KG48" i="20"/>
  <c r="KH48" i="20"/>
  <c r="KI48" i="20"/>
  <c r="KJ48" i="20"/>
  <c r="KK48" i="20"/>
  <c r="KL48" i="20"/>
  <c r="KM48" i="20"/>
  <c r="KN48" i="20"/>
  <c r="KO48" i="20"/>
  <c r="KP48" i="20"/>
  <c r="KQ48" i="20"/>
  <c r="KR48" i="20"/>
  <c r="KS48" i="20"/>
  <c r="KT48" i="20"/>
  <c r="KU48" i="20"/>
  <c r="KV48" i="20"/>
  <c r="KW48" i="20"/>
  <c r="KX48" i="20"/>
  <c r="KY48" i="20"/>
  <c r="KZ48" i="20"/>
  <c r="LA48" i="20"/>
  <c r="LB48" i="20"/>
  <c r="LC48" i="20"/>
  <c r="LD48" i="20"/>
  <c r="LE48" i="20"/>
  <c r="LF48" i="20"/>
  <c r="LG48" i="20"/>
  <c r="LH48" i="20"/>
  <c r="LI48" i="20"/>
  <c r="LJ48" i="20"/>
  <c r="LK48" i="20"/>
  <c r="LL48" i="20"/>
  <c r="LM48" i="20"/>
  <c r="LN48" i="20"/>
  <c r="LO48" i="20"/>
  <c r="LP48" i="20"/>
  <c r="LQ48" i="20"/>
  <c r="LR48" i="20"/>
  <c r="LS48" i="20"/>
  <c r="LT48" i="20"/>
  <c r="LU48" i="20"/>
  <c r="LV48" i="20"/>
  <c r="LW48" i="20"/>
  <c r="LX48" i="20"/>
  <c r="LY48" i="20"/>
  <c r="LZ48" i="20"/>
  <c r="MA48" i="20"/>
  <c r="MB48" i="20"/>
  <c r="MC48" i="20"/>
  <c r="MD48" i="20"/>
  <c r="ME48" i="20"/>
  <c r="MF48" i="20"/>
  <c r="MG48" i="20"/>
  <c r="MH48" i="20"/>
  <c r="MI48" i="20"/>
  <c r="MJ48" i="20"/>
  <c r="MK48" i="20"/>
  <c r="ML48" i="20"/>
  <c r="MM48" i="20"/>
  <c r="MN48" i="20"/>
  <c r="MO48" i="20"/>
  <c r="MP48" i="20"/>
  <c r="MQ48" i="20"/>
  <c r="MR48" i="20"/>
  <c r="MS48" i="20"/>
  <c r="MT48" i="20"/>
  <c r="MU48" i="20"/>
  <c r="MV48" i="20"/>
  <c r="MW48" i="20"/>
  <c r="MX48" i="20"/>
  <c r="MY48" i="20"/>
  <c r="MZ48" i="20"/>
  <c r="NA48" i="20"/>
  <c r="NB48" i="20"/>
  <c r="NC48" i="20"/>
  <c r="ND48" i="20"/>
  <c r="NE48" i="20"/>
  <c r="NF48" i="20"/>
  <c r="NG48" i="20"/>
  <c r="NH48" i="20"/>
  <c r="NI48" i="20"/>
  <c r="NJ48" i="20"/>
  <c r="NK48" i="20"/>
  <c r="NL48" i="20"/>
  <c r="NM48" i="20"/>
  <c r="NN48" i="20"/>
  <c r="NO48" i="20"/>
  <c r="NP48" i="20"/>
  <c r="NQ48" i="20"/>
  <c r="NR48" i="20"/>
  <c r="NS48" i="20"/>
  <c r="NT48" i="20"/>
  <c r="NU48" i="20"/>
  <c r="NV48" i="20"/>
  <c r="NW48" i="20"/>
  <c r="NX48" i="20"/>
  <c r="NY48" i="20"/>
  <c r="NZ48" i="20"/>
  <c r="OA48" i="20"/>
  <c r="OB48" i="20"/>
  <c r="OC48" i="20"/>
  <c r="OD48" i="20"/>
  <c r="OE48" i="20"/>
  <c r="OF48" i="20"/>
  <c r="OG48" i="20"/>
  <c r="OH48" i="20"/>
  <c r="OI48" i="20"/>
  <c r="OJ48" i="20"/>
  <c r="OK48" i="20"/>
  <c r="OL48" i="20"/>
  <c r="OM48" i="20"/>
  <c r="ON48" i="20"/>
  <c r="OO48" i="20"/>
  <c r="OP48" i="20"/>
  <c r="OQ48" i="20"/>
  <c r="OR48" i="20"/>
  <c r="OS48" i="20"/>
  <c r="OT48" i="20"/>
  <c r="OU48" i="20"/>
  <c r="OV48" i="20"/>
  <c r="OW48" i="20"/>
  <c r="OX48" i="20"/>
  <c r="OY48" i="20"/>
  <c r="OZ48" i="20"/>
  <c r="PA48" i="20"/>
  <c r="PB48" i="20"/>
  <c r="PC48" i="20"/>
  <c r="PD48" i="20"/>
  <c r="PE48" i="20"/>
  <c r="PF48" i="20"/>
  <c r="Q49" i="20"/>
  <c r="R49" i="20"/>
  <c r="S49" i="20"/>
  <c r="T49" i="20"/>
  <c r="U49" i="20"/>
  <c r="V49" i="20"/>
  <c r="W49" i="20"/>
  <c r="X49" i="20"/>
  <c r="Y49" i="20"/>
  <c r="Z49" i="20"/>
  <c r="AA49" i="20"/>
  <c r="AB49" i="20"/>
  <c r="AC49" i="20"/>
  <c r="AD49" i="20"/>
  <c r="AE49" i="20"/>
  <c r="AF49" i="20"/>
  <c r="AG49" i="20"/>
  <c r="AH49" i="20"/>
  <c r="AI49" i="20"/>
  <c r="AJ49" i="20"/>
  <c r="AK49" i="20"/>
  <c r="AL49" i="20"/>
  <c r="AM49" i="20"/>
  <c r="AN49" i="20"/>
  <c r="AO49" i="20"/>
  <c r="AP49" i="20"/>
  <c r="AQ49" i="20"/>
  <c r="AR49" i="20"/>
  <c r="AS49" i="20"/>
  <c r="AT49" i="20"/>
  <c r="AU49" i="20"/>
  <c r="AV49" i="20"/>
  <c r="AW49" i="20"/>
  <c r="AX49" i="20"/>
  <c r="AY49" i="20"/>
  <c r="AZ49" i="20"/>
  <c r="BA49" i="20"/>
  <c r="BB49" i="20"/>
  <c r="BC49" i="20"/>
  <c r="BD49" i="20"/>
  <c r="BE49" i="20"/>
  <c r="BF49" i="20"/>
  <c r="BG49" i="20"/>
  <c r="BH49" i="20"/>
  <c r="BI49" i="20"/>
  <c r="BJ49" i="20"/>
  <c r="BK49" i="20"/>
  <c r="BL49" i="20"/>
  <c r="BM49" i="20"/>
  <c r="BN49" i="20"/>
  <c r="BO49" i="20"/>
  <c r="BP49" i="20"/>
  <c r="BQ49" i="20"/>
  <c r="BR49" i="20"/>
  <c r="BS49" i="20"/>
  <c r="BT49" i="20"/>
  <c r="BU49" i="20"/>
  <c r="BV49" i="20"/>
  <c r="BW49" i="20"/>
  <c r="BX49" i="20"/>
  <c r="BY49" i="20"/>
  <c r="BZ49" i="20"/>
  <c r="CA49" i="20"/>
  <c r="CB49" i="20"/>
  <c r="CC49" i="20"/>
  <c r="CD49" i="20"/>
  <c r="CE49" i="20"/>
  <c r="CF49" i="20"/>
  <c r="CG49" i="20"/>
  <c r="CH49" i="20"/>
  <c r="CI49" i="20"/>
  <c r="CJ49" i="20"/>
  <c r="CK49" i="20"/>
  <c r="CL49" i="20"/>
  <c r="CM49" i="20"/>
  <c r="CN49" i="20"/>
  <c r="CO49" i="20"/>
  <c r="CP49" i="20"/>
  <c r="CQ49" i="20"/>
  <c r="CR49" i="20"/>
  <c r="CS49" i="20"/>
  <c r="CT49" i="20"/>
  <c r="CU49" i="20"/>
  <c r="CV49" i="20"/>
  <c r="CW49" i="20"/>
  <c r="CX49" i="20"/>
  <c r="CY49" i="20"/>
  <c r="CZ49" i="20"/>
  <c r="DA49" i="20"/>
  <c r="DB49" i="20"/>
  <c r="DC49" i="20"/>
  <c r="DD49" i="20"/>
  <c r="DE49" i="20"/>
  <c r="DF49" i="20"/>
  <c r="DG49" i="20"/>
  <c r="DH49" i="20"/>
  <c r="DI49" i="20"/>
  <c r="DJ49" i="20"/>
  <c r="DK49" i="20"/>
  <c r="DL49" i="20"/>
  <c r="DM49" i="20"/>
  <c r="DN49" i="20"/>
  <c r="DO49" i="20"/>
  <c r="DQ49" i="20"/>
  <c r="DR49" i="20"/>
  <c r="DS49" i="20"/>
  <c r="DT49" i="20"/>
  <c r="DU49" i="20"/>
  <c r="DV49" i="20"/>
  <c r="DW49" i="20"/>
  <c r="DX49" i="20"/>
  <c r="DY49" i="20"/>
  <c r="DZ49" i="20"/>
  <c r="EA49" i="20"/>
  <c r="EB49" i="20"/>
  <c r="EC49" i="20"/>
  <c r="ED49" i="20"/>
  <c r="EE49" i="20"/>
  <c r="EF49" i="20"/>
  <c r="EG49" i="20"/>
  <c r="EH49" i="20"/>
  <c r="EI49" i="20"/>
  <c r="EJ49" i="20"/>
  <c r="EK49" i="20"/>
  <c r="EL49" i="20"/>
  <c r="EM49" i="20"/>
  <c r="EN49" i="20"/>
  <c r="EO49" i="20"/>
  <c r="EP49" i="20"/>
  <c r="EQ49" i="20"/>
  <c r="ER49" i="20"/>
  <c r="ES49" i="20"/>
  <c r="ET49" i="20"/>
  <c r="EU49" i="20"/>
  <c r="EV49" i="20"/>
  <c r="EW49" i="20"/>
  <c r="EX49" i="20"/>
  <c r="EY49" i="20"/>
  <c r="EZ49" i="20"/>
  <c r="FA49" i="20"/>
  <c r="FB49" i="20"/>
  <c r="FC49" i="20"/>
  <c r="FD49" i="20"/>
  <c r="FE49" i="20"/>
  <c r="FF49" i="20"/>
  <c r="FG49" i="20"/>
  <c r="FH49" i="20"/>
  <c r="FI49" i="20"/>
  <c r="FJ49" i="20"/>
  <c r="FK49" i="20"/>
  <c r="FL49" i="20"/>
  <c r="FM49" i="20"/>
  <c r="FN49" i="20"/>
  <c r="FO49" i="20"/>
  <c r="FP49" i="20"/>
  <c r="FQ49" i="20"/>
  <c r="FR49" i="20"/>
  <c r="FS49" i="20"/>
  <c r="FT49" i="20"/>
  <c r="FU49" i="20"/>
  <c r="FV49" i="20"/>
  <c r="FW49" i="20"/>
  <c r="FX49" i="20"/>
  <c r="FY49" i="20"/>
  <c r="FZ49" i="20"/>
  <c r="GA49" i="20"/>
  <c r="GB49" i="20"/>
  <c r="GC49" i="20"/>
  <c r="GD49" i="20"/>
  <c r="GE49" i="20"/>
  <c r="GF49" i="20"/>
  <c r="GG49" i="20"/>
  <c r="GH49" i="20"/>
  <c r="GI49" i="20"/>
  <c r="GJ49" i="20"/>
  <c r="GK49" i="20"/>
  <c r="GL49" i="20"/>
  <c r="GM49" i="20"/>
  <c r="GN49" i="20"/>
  <c r="GO49" i="20"/>
  <c r="GP49" i="20"/>
  <c r="GQ49" i="20"/>
  <c r="GR49" i="20"/>
  <c r="GS49" i="20"/>
  <c r="GT49" i="20"/>
  <c r="GU49" i="20"/>
  <c r="GV49" i="20"/>
  <c r="GW49" i="20"/>
  <c r="GX49" i="20"/>
  <c r="GY49" i="20"/>
  <c r="GZ49" i="20"/>
  <c r="HA49" i="20"/>
  <c r="HB49" i="20"/>
  <c r="HC49" i="20"/>
  <c r="HD49" i="20"/>
  <c r="HE49" i="20"/>
  <c r="HF49" i="20"/>
  <c r="HG49" i="20"/>
  <c r="HH49" i="20"/>
  <c r="HI49" i="20"/>
  <c r="HJ49" i="20"/>
  <c r="HK49" i="20"/>
  <c r="HL49" i="20"/>
  <c r="HM49" i="20"/>
  <c r="HN49" i="20"/>
  <c r="HO49" i="20"/>
  <c r="HP49" i="20"/>
  <c r="HQ49" i="20"/>
  <c r="HR49" i="20"/>
  <c r="HS49" i="20"/>
  <c r="HT49" i="20"/>
  <c r="HU49" i="20"/>
  <c r="HV49" i="20"/>
  <c r="HW49" i="20"/>
  <c r="HX49" i="20"/>
  <c r="HY49" i="20"/>
  <c r="HZ49" i="20"/>
  <c r="IA49" i="20"/>
  <c r="IB49" i="20"/>
  <c r="IC49" i="20"/>
  <c r="ID49" i="20"/>
  <c r="IE49" i="20"/>
  <c r="IF49" i="20"/>
  <c r="IG49" i="20"/>
  <c r="IH49" i="20"/>
  <c r="II49" i="20"/>
  <c r="IJ49" i="20"/>
  <c r="IK49" i="20"/>
  <c r="IL49" i="20"/>
  <c r="IM49" i="20"/>
  <c r="IN49" i="20"/>
  <c r="IO49" i="20"/>
  <c r="IP49" i="20"/>
  <c r="IQ49" i="20"/>
  <c r="IR49" i="20"/>
  <c r="IS49" i="20"/>
  <c r="IT49" i="20"/>
  <c r="IU49" i="20"/>
  <c r="IV49" i="20"/>
  <c r="IW49" i="20"/>
  <c r="IX49" i="20"/>
  <c r="IY49" i="20"/>
  <c r="IZ49" i="20"/>
  <c r="JA49" i="20"/>
  <c r="JB49" i="20"/>
  <c r="JC49" i="20"/>
  <c r="JD49" i="20"/>
  <c r="JE49" i="20"/>
  <c r="JF49" i="20"/>
  <c r="JG49" i="20"/>
  <c r="JH49" i="20"/>
  <c r="JI49" i="20"/>
  <c r="JJ49" i="20"/>
  <c r="JK49" i="20"/>
  <c r="JL49" i="20"/>
  <c r="JM49" i="20"/>
  <c r="JN49" i="20"/>
  <c r="JO49" i="20"/>
  <c r="JP49" i="20"/>
  <c r="JQ49" i="20"/>
  <c r="JR49" i="20"/>
  <c r="JS49" i="20"/>
  <c r="JT49" i="20"/>
  <c r="JU49" i="20"/>
  <c r="JV49" i="20"/>
  <c r="JW49" i="20"/>
  <c r="JX49" i="20"/>
  <c r="JY49" i="20"/>
  <c r="JZ49" i="20"/>
  <c r="KA49" i="20"/>
  <c r="KB49" i="20"/>
  <c r="KC49" i="20"/>
  <c r="KD49" i="20"/>
  <c r="KE49" i="20"/>
  <c r="KF49" i="20"/>
  <c r="KG49" i="20"/>
  <c r="KH49" i="20"/>
  <c r="KI49" i="20"/>
  <c r="KJ49" i="20"/>
  <c r="KK49" i="20"/>
  <c r="KL49" i="20"/>
  <c r="KM49" i="20"/>
  <c r="KN49" i="20"/>
  <c r="KO49" i="20"/>
  <c r="KP49" i="20"/>
  <c r="KQ49" i="20"/>
  <c r="KR49" i="20"/>
  <c r="KS49" i="20"/>
  <c r="KT49" i="20"/>
  <c r="KU49" i="20"/>
  <c r="KV49" i="20"/>
  <c r="KW49" i="20"/>
  <c r="KX49" i="20"/>
  <c r="KY49" i="20"/>
  <c r="KZ49" i="20"/>
  <c r="LA49" i="20"/>
  <c r="LB49" i="20"/>
  <c r="LC49" i="20"/>
  <c r="LD49" i="20"/>
  <c r="LE49" i="20"/>
  <c r="LF49" i="20"/>
  <c r="LG49" i="20"/>
  <c r="LH49" i="20"/>
  <c r="LI49" i="20"/>
  <c r="LJ49" i="20"/>
  <c r="LK49" i="20"/>
  <c r="LL49" i="20"/>
  <c r="LM49" i="20"/>
  <c r="LN49" i="20"/>
  <c r="LO49" i="20"/>
  <c r="LP49" i="20"/>
  <c r="LQ49" i="20"/>
  <c r="LR49" i="20"/>
  <c r="LS49" i="20"/>
  <c r="LT49" i="20"/>
  <c r="LU49" i="20"/>
  <c r="LV49" i="20"/>
  <c r="LW49" i="20"/>
  <c r="LX49" i="20"/>
  <c r="LY49" i="20"/>
  <c r="LZ49" i="20"/>
  <c r="MA49" i="20"/>
  <c r="MB49" i="20"/>
  <c r="MC49" i="20"/>
  <c r="MD49" i="20"/>
  <c r="ME49" i="20"/>
  <c r="MF49" i="20"/>
  <c r="MG49" i="20"/>
  <c r="MH49" i="20"/>
  <c r="MI49" i="20"/>
  <c r="MJ49" i="20"/>
  <c r="MK49" i="20"/>
  <c r="ML49" i="20"/>
  <c r="MM49" i="20"/>
  <c r="MN49" i="20"/>
  <c r="MO49" i="20"/>
  <c r="MP49" i="20"/>
  <c r="MQ49" i="20"/>
  <c r="MR49" i="20"/>
  <c r="MS49" i="20"/>
  <c r="MT49" i="20"/>
  <c r="MU49" i="20"/>
  <c r="MV49" i="20"/>
  <c r="MW49" i="20"/>
  <c r="MX49" i="20"/>
  <c r="MY49" i="20"/>
  <c r="MZ49" i="20"/>
  <c r="NA49" i="20"/>
  <c r="NB49" i="20"/>
  <c r="NC49" i="20"/>
  <c r="ND49" i="20"/>
  <c r="NE49" i="20"/>
  <c r="NF49" i="20"/>
  <c r="NG49" i="20"/>
  <c r="NH49" i="20"/>
  <c r="NI49" i="20"/>
  <c r="NJ49" i="20"/>
  <c r="NK49" i="20"/>
  <c r="NL49" i="20"/>
  <c r="NM49" i="20"/>
  <c r="NN49" i="20"/>
  <c r="NO49" i="20"/>
  <c r="NP49" i="20"/>
  <c r="NQ49" i="20"/>
  <c r="NR49" i="20"/>
  <c r="NS49" i="20"/>
  <c r="NT49" i="20"/>
  <c r="NU49" i="20"/>
  <c r="NV49" i="20"/>
  <c r="NW49" i="20"/>
  <c r="NX49" i="20"/>
  <c r="NY49" i="20"/>
  <c r="NZ49" i="20"/>
  <c r="OA49" i="20"/>
  <c r="OB49" i="20"/>
  <c r="OC49" i="20"/>
  <c r="OD49" i="20"/>
  <c r="OE49" i="20"/>
  <c r="OF49" i="20"/>
  <c r="OG49" i="20"/>
  <c r="OH49" i="20"/>
  <c r="OI49" i="20"/>
  <c r="OJ49" i="20"/>
  <c r="OK49" i="20"/>
  <c r="OL49" i="20"/>
  <c r="OM49" i="20"/>
  <c r="ON49" i="20"/>
  <c r="OO49" i="20"/>
  <c r="OP49" i="20"/>
  <c r="OQ49" i="20"/>
  <c r="OR49" i="20"/>
  <c r="OS49" i="20"/>
  <c r="OT49" i="20"/>
  <c r="OU49" i="20"/>
  <c r="OV49" i="20"/>
  <c r="OW49" i="20"/>
  <c r="OX49" i="20"/>
  <c r="OY49" i="20"/>
  <c r="OZ49" i="20"/>
  <c r="PA49" i="20"/>
  <c r="PB49" i="20"/>
  <c r="PC49" i="20"/>
  <c r="PD49" i="20"/>
  <c r="PE49" i="20"/>
  <c r="PF49" i="20"/>
  <c r="Q50" i="20"/>
  <c r="R50" i="20"/>
  <c r="S50" i="20"/>
  <c r="T50" i="20"/>
  <c r="U50" i="20"/>
  <c r="V50" i="20"/>
  <c r="W50" i="20"/>
  <c r="X50" i="20"/>
  <c r="Y50" i="20"/>
  <c r="Z50" i="20"/>
  <c r="AA50" i="20"/>
  <c r="AB50" i="20"/>
  <c r="AC50" i="20"/>
  <c r="AD50" i="20"/>
  <c r="AE50" i="20"/>
  <c r="AF50" i="20"/>
  <c r="AG50" i="20"/>
  <c r="AH50" i="20"/>
  <c r="AI50" i="20"/>
  <c r="AJ50" i="20"/>
  <c r="AK50" i="20"/>
  <c r="AL50" i="20"/>
  <c r="AM50" i="20"/>
  <c r="AN50" i="20"/>
  <c r="AO50" i="20"/>
  <c r="AP50" i="20"/>
  <c r="AQ50" i="20"/>
  <c r="AR50" i="20"/>
  <c r="AS50" i="20"/>
  <c r="AT50" i="20"/>
  <c r="AU50" i="20"/>
  <c r="AV50" i="20"/>
  <c r="AW50" i="20"/>
  <c r="AX50" i="20"/>
  <c r="AY50" i="20"/>
  <c r="AZ50" i="20"/>
  <c r="BA50" i="20"/>
  <c r="BB50" i="20"/>
  <c r="BC50" i="20"/>
  <c r="BD50" i="20"/>
  <c r="BE50" i="20"/>
  <c r="BF50" i="20"/>
  <c r="BG50" i="20"/>
  <c r="BH50" i="20"/>
  <c r="BI50" i="20"/>
  <c r="BJ50" i="20"/>
  <c r="BK50" i="20"/>
  <c r="BL50" i="20"/>
  <c r="BM50" i="20"/>
  <c r="BN50" i="20"/>
  <c r="BO50" i="20"/>
  <c r="BP50" i="20"/>
  <c r="BQ50" i="20"/>
  <c r="BR50" i="20"/>
  <c r="BS50" i="20"/>
  <c r="BT50" i="20"/>
  <c r="BU50" i="20"/>
  <c r="BV50" i="20"/>
  <c r="BW50" i="20"/>
  <c r="BX50" i="20"/>
  <c r="BY50" i="20"/>
  <c r="BZ50" i="20"/>
  <c r="CA50" i="20"/>
  <c r="CB50" i="20"/>
  <c r="CC50" i="20"/>
  <c r="CD50" i="20"/>
  <c r="CE50" i="20"/>
  <c r="CF50" i="20"/>
  <c r="CG50" i="20"/>
  <c r="CH50" i="20"/>
  <c r="CI50" i="20"/>
  <c r="CJ50" i="20"/>
  <c r="CK50" i="20"/>
  <c r="CL50" i="20"/>
  <c r="CM50" i="20"/>
  <c r="CN50" i="20"/>
  <c r="CO50" i="20"/>
  <c r="CP50" i="20"/>
  <c r="CQ50" i="20"/>
  <c r="CR50" i="20"/>
  <c r="CS50" i="20"/>
  <c r="CT50" i="20"/>
  <c r="CU50" i="20"/>
  <c r="CV50" i="20"/>
  <c r="CW50" i="20"/>
  <c r="CX50" i="20"/>
  <c r="CY50" i="20"/>
  <c r="CZ50" i="20"/>
  <c r="DA50" i="20"/>
  <c r="DB50" i="20"/>
  <c r="DC50" i="20"/>
  <c r="DD50" i="20"/>
  <c r="DE50" i="20"/>
  <c r="DF50" i="20"/>
  <c r="DG50" i="20"/>
  <c r="DH50" i="20"/>
  <c r="DI50" i="20"/>
  <c r="DJ50" i="20"/>
  <c r="DK50" i="20"/>
  <c r="DL50" i="20"/>
  <c r="DM50" i="20"/>
  <c r="DN50" i="20"/>
  <c r="DO50" i="20"/>
  <c r="DQ50" i="20"/>
  <c r="DR50" i="20"/>
  <c r="DS50" i="20"/>
  <c r="DT50" i="20"/>
  <c r="DU50" i="20"/>
  <c r="DV50" i="20"/>
  <c r="DW50" i="20"/>
  <c r="DX50" i="20"/>
  <c r="DY50" i="20"/>
  <c r="DZ50" i="20"/>
  <c r="EA50" i="20"/>
  <c r="EB50" i="20"/>
  <c r="EC50" i="20"/>
  <c r="ED50" i="20"/>
  <c r="EE50" i="20"/>
  <c r="EF50" i="20"/>
  <c r="EG50" i="20"/>
  <c r="EH50" i="20"/>
  <c r="EI50" i="20"/>
  <c r="EJ50" i="20"/>
  <c r="EK50" i="20"/>
  <c r="EL50" i="20"/>
  <c r="EM50" i="20"/>
  <c r="EN50" i="20"/>
  <c r="EO50" i="20"/>
  <c r="EP50" i="20"/>
  <c r="EQ50" i="20"/>
  <c r="ER50" i="20"/>
  <c r="ES50" i="20"/>
  <c r="ET50" i="20"/>
  <c r="EU50" i="20"/>
  <c r="EV50" i="20"/>
  <c r="EW50" i="20"/>
  <c r="EX50" i="20"/>
  <c r="EY50" i="20"/>
  <c r="EZ50" i="20"/>
  <c r="FA50" i="20"/>
  <c r="FB50" i="20"/>
  <c r="FC50" i="20"/>
  <c r="FD50" i="20"/>
  <c r="FE50" i="20"/>
  <c r="FF50" i="20"/>
  <c r="FG50" i="20"/>
  <c r="FH50" i="20"/>
  <c r="FI50" i="20"/>
  <c r="FJ50" i="20"/>
  <c r="FK50" i="20"/>
  <c r="FL50" i="20"/>
  <c r="FM50" i="20"/>
  <c r="FN50" i="20"/>
  <c r="FO50" i="20"/>
  <c r="FP50" i="20"/>
  <c r="FQ50" i="20"/>
  <c r="FR50" i="20"/>
  <c r="FS50" i="20"/>
  <c r="FT50" i="20"/>
  <c r="FU50" i="20"/>
  <c r="FV50" i="20"/>
  <c r="FW50" i="20"/>
  <c r="FX50" i="20"/>
  <c r="FY50" i="20"/>
  <c r="FZ50" i="20"/>
  <c r="GA50" i="20"/>
  <c r="GB50" i="20"/>
  <c r="GC50" i="20"/>
  <c r="GD50" i="20"/>
  <c r="GE50" i="20"/>
  <c r="GF50" i="20"/>
  <c r="GG50" i="20"/>
  <c r="GH50" i="20"/>
  <c r="GI50" i="20"/>
  <c r="GJ50" i="20"/>
  <c r="GK50" i="20"/>
  <c r="GL50" i="20"/>
  <c r="GM50" i="20"/>
  <c r="GN50" i="20"/>
  <c r="GO50" i="20"/>
  <c r="GP50" i="20"/>
  <c r="GQ50" i="20"/>
  <c r="GR50" i="20"/>
  <c r="GS50" i="20"/>
  <c r="GT50" i="20"/>
  <c r="GU50" i="20"/>
  <c r="GV50" i="20"/>
  <c r="GW50" i="20"/>
  <c r="GX50" i="20"/>
  <c r="GY50" i="20"/>
  <c r="GZ50" i="20"/>
  <c r="HA50" i="20"/>
  <c r="HB50" i="20"/>
  <c r="HC50" i="20"/>
  <c r="HD50" i="20"/>
  <c r="HE50" i="20"/>
  <c r="HF50" i="20"/>
  <c r="HG50" i="20"/>
  <c r="HH50" i="20"/>
  <c r="HI50" i="20"/>
  <c r="HJ50" i="20"/>
  <c r="HK50" i="20"/>
  <c r="HL50" i="20"/>
  <c r="HM50" i="20"/>
  <c r="HN50" i="20"/>
  <c r="HO50" i="20"/>
  <c r="HP50" i="20"/>
  <c r="HQ50" i="20"/>
  <c r="HR50" i="20"/>
  <c r="HS50" i="20"/>
  <c r="HT50" i="20"/>
  <c r="HU50" i="20"/>
  <c r="HV50" i="20"/>
  <c r="HW50" i="20"/>
  <c r="HX50" i="20"/>
  <c r="HY50" i="20"/>
  <c r="HZ50" i="20"/>
  <c r="IA50" i="20"/>
  <c r="IB50" i="20"/>
  <c r="IC50" i="20"/>
  <c r="ID50" i="20"/>
  <c r="IE50" i="20"/>
  <c r="IF50" i="20"/>
  <c r="IG50" i="20"/>
  <c r="IH50" i="20"/>
  <c r="II50" i="20"/>
  <c r="IJ50" i="20"/>
  <c r="IK50" i="20"/>
  <c r="IL50" i="20"/>
  <c r="IM50" i="20"/>
  <c r="IN50" i="20"/>
  <c r="IO50" i="20"/>
  <c r="IP50" i="20"/>
  <c r="IQ50" i="20"/>
  <c r="IR50" i="20"/>
  <c r="IS50" i="20"/>
  <c r="IT50" i="20"/>
  <c r="IU50" i="20"/>
  <c r="IV50" i="20"/>
  <c r="IW50" i="20"/>
  <c r="IX50" i="20"/>
  <c r="IY50" i="20"/>
  <c r="IZ50" i="20"/>
  <c r="JA50" i="20"/>
  <c r="JB50" i="20"/>
  <c r="JC50" i="20"/>
  <c r="JD50" i="20"/>
  <c r="JE50" i="20"/>
  <c r="JF50" i="20"/>
  <c r="JG50" i="20"/>
  <c r="JH50" i="20"/>
  <c r="JI50" i="20"/>
  <c r="JJ50" i="20"/>
  <c r="JK50" i="20"/>
  <c r="JL50" i="20"/>
  <c r="JM50" i="20"/>
  <c r="JN50" i="20"/>
  <c r="JO50" i="20"/>
  <c r="JP50" i="20"/>
  <c r="JQ50" i="20"/>
  <c r="JR50" i="20"/>
  <c r="JS50" i="20"/>
  <c r="JT50" i="20"/>
  <c r="JU50" i="20"/>
  <c r="JV50" i="20"/>
  <c r="JW50" i="20"/>
  <c r="JX50" i="20"/>
  <c r="JY50" i="20"/>
  <c r="JZ50" i="20"/>
  <c r="KA50" i="20"/>
  <c r="KB50" i="20"/>
  <c r="KC50" i="20"/>
  <c r="KD50" i="20"/>
  <c r="KE50" i="20"/>
  <c r="KF50" i="20"/>
  <c r="KG50" i="20"/>
  <c r="KH50" i="20"/>
  <c r="KI50" i="20"/>
  <c r="KJ50" i="20"/>
  <c r="KK50" i="20"/>
  <c r="KL50" i="20"/>
  <c r="KM50" i="20"/>
  <c r="KN50" i="20"/>
  <c r="KO50" i="20"/>
  <c r="KP50" i="20"/>
  <c r="KQ50" i="20"/>
  <c r="KR50" i="20"/>
  <c r="KS50" i="20"/>
  <c r="KT50" i="20"/>
  <c r="KU50" i="20"/>
  <c r="KV50" i="20"/>
  <c r="KW50" i="20"/>
  <c r="KX50" i="20"/>
  <c r="KY50" i="20"/>
  <c r="KZ50" i="20"/>
  <c r="LA50" i="20"/>
  <c r="LB50" i="20"/>
  <c r="LC50" i="20"/>
  <c r="LD50" i="20"/>
  <c r="LE50" i="20"/>
  <c r="LF50" i="20"/>
  <c r="LG50" i="20"/>
  <c r="LH50" i="20"/>
  <c r="LI50" i="20"/>
  <c r="LJ50" i="20"/>
  <c r="LK50" i="20"/>
  <c r="LL50" i="20"/>
  <c r="LM50" i="20"/>
  <c r="LN50" i="20"/>
  <c r="LO50" i="20"/>
  <c r="LP50" i="20"/>
  <c r="LQ50" i="20"/>
  <c r="LR50" i="20"/>
  <c r="LS50" i="20"/>
  <c r="LT50" i="20"/>
  <c r="LU50" i="20"/>
  <c r="LV50" i="20"/>
  <c r="LW50" i="20"/>
  <c r="LX50" i="20"/>
  <c r="LY50" i="20"/>
  <c r="LZ50" i="20"/>
  <c r="MA50" i="20"/>
  <c r="MB50" i="20"/>
  <c r="MC50" i="20"/>
  <c r="MD50" i="20"/>
  <c r="ME50" i="20"/>
  <c r="MF50" i="20"/>
  <c r="MG50" i="20"/>
  <c r="MH50" i="20"/>
  <c r="MI50" i="20"/>
  <c r="MJ50" i="20"/>
  <c r="MK50" i="20"/>
  <c r="ML50" i="20"/>
  <c r="MM50" i="20"/>
  <c r="MN50" i="20"/>
  <c r="MO50" i="20"/>
  <c r="MP50" i="20"/>
  <c r="MQ50" i="20"/>
  <c r="MR50" i="20"/>
  <c r="MS50" i="20"/>
  <c r="MT50" i="20"/>
  <c r="MU50" i="20"/>
  <c r="MV50" i="20"/>
  <c r="MW50" i="20"/>
  <c r="MX50" i="20"/>
  <c r="MY50" i="20"/>
  <c r="MZ50" i="20"/>
  <c r="NA50" i="20"/>
  <c r="NB50" i="20"/>
  <c r="NC50" i="20"/>
  <c r="ND50" i="20"/>
  <c r="NE50" i="20"/>
  <c r="NF50" i="20"/>
  <c r="NG50" i="20"/>
  <c r="NH50" i="20"/>
  <c r="NI50" i="20"/>
  <c r="NJ50" i="20"/>
  <c r="NK50" i="20"/>
  <c r="NL50" i="20"/>
  <c r="NM50" i="20"/>
  <c r="NN50" i="20"/>
  <c r="NO50" i="20"/>
  <c r="NP50" i="20"/>
  <c r="NQ50" i="20"/>
  <c r="NR50" i="20"/>
  <c r="NS50" i="20"/>
  <c r="NT50" i="20"/>
  <c r="NU50" i="20"/>
  <c r="NV50" i="20"/>
  <c r="NW50" i="20"/>
  <c r="NX50" i="20"/>
  <c r="NY50" i="20"/>
  <c r="NZ50" i="20"/>
  <c r="OA50" i="20"/>
  <c r="OB50" i="20"/>
  <c r="OC50" i="20"/>
  <c r="OD50" i="20"/>
  <c r="OE50" i="20"/>
  <c r="OF50" i="20"/>
  <c r="OG50" i="20"/>
  <c r="OH50" i="20"/>
  <c r="OI50" i="20"/>
  <c r="OJ50" i="20"/>
  <c r="OK50" i="20"/>
  <c r="OL50" i="20"/>
  <c r="OM50" i="20"/>
  <c r="ON50" i="20"/>
  <c r="OO50" i="20"/>
  <c r="OP50" i="20"/>
  <c r="OQ50" i="20"/>
  <c r="OR50" i="20"/>
  <c r="OS50" i="20"/>
  <c r="OT50" i="20"/>
  <c r="OU50" i="20"/>
  <c r="OV50" i="20"/>
  <c r="OW50" i="20"/>
  <c r="OX50" i="20"/>
  <c r="OY50" i="20"/>
  <c r="OZ50" i="20"/>
  <c r="PA50" i="20"/>
  <c r="PB50" i="20"/>
  <c r="PC50" i="20"/>
  <c r="PD50" i="20"/>
  <c r="PE50" i="20"/>
  <c r="PF50" i="20"/>
  <c r="Q51" i="20"/>
  <c r="R51" i="20"/>
  <c r="S51" i="20"/>
  <c r="T51" i="20"/>
  <c r="U51" i="20"/>
  <c r="V51" i="20"/>
  <c r="W51" i="20"/>
  <c r="X51" i="20"/>
  <c r="Y51" i="20"/>
  <c r="Z51" i="20"/>
  <c r="AA51" i="20"/>
  <c r="AB51" i="20"/>
  <c r="AC51" i="20"/>
  <c r="AD51" i="20"/>
  <c r="AE51" i="20"/>
  <c r="AF51" i="20"/>
  <c r="AG51" i="20"/>
  <c r="AH51" i="20"/>
  <c r="AI51" i="20"/>
  <c r="AJ51" i="20"/>
  <c r="AK51" i="20"/>
  <c r="AL51" i="20"/>
  <c r="AM51" i="20"/>
  <c r="AN51" i="20"/>
  <c r="AO51" i="20"/>
  <c r="AP51" i="20"/>
  <c r="AQ51" i="20"/>
  <c r="AR51" i="20"/>
  <c r="AS51" i="20"/>
  <c r="AT51" i="20"/>
  <c r="AU51" i="20"/>
  <c r="AV51" i="20"/>
  <c r="AW51" i="20"/>
  <c r="AX51" i="20"/>
  <c r="AY51" i="20"/>
  <c r="AZ51" i="20"/>
  <c r="BA51" i="20"/>
  <c r="BB51" i="20"/>
  <c r="BC51" i="20"/>
  <c r="BD51" i="20"/>
  <c r="BE51" i="20"/>
  <c r="BF51" i="20"/>
  <c r="BG51" i="20"/>
  <c r="BH51" i="20"/>
  <c r="BI51" i="20"/>
  <c r="BJ51" i="20"/>
  <c r="BK51" i="20"/>
  <c r="BL51" i="20"/>
  <c r="BM51" i="20"/>
  <c r="BN51" i="20"/>
  <c r="BO51" i="20"/>
  <c r="BP51" i="20"/>
  <c r="BQ51" i="20"/>
  <c r="BR51" i="20"/>
  <c r="BS51" i="20"/>
  <c r="BT51" i="20"/>
  <c r="BU51" i="20"/>
  <c r="BV51" i="20"/>
  <c r="BW51" i="20"/>
  <c r="BX51" i="20"/>
  <c r="BY51" i="20"/>
  <c r="BZ51" i="20"/>
  <c r="CA51" i="20"/>
  <c r="CB51" i="20"/>
  <c r="CC51" i="20"/>
  <c r="CD51" i="20"/>
  <c r="CE51" i="20"/>
  <c r="CF51" i="20"/>
  <c r="CG51" i="20"/>
  <c r="CH51" i="20"/>
  <c r="CI51" i="20"/>
  <c r="CJ51" i="20"/>
  <c r="CK51" i="20"/>
  <c r="CL51" i="20"/>
  <c r="CM51" i="20"/>
  <c r="CN51" i="20"/>
  <c r="CO51" i="20"/>
  <c r="CP51" i="20"/>
  <c r="CQ51" i="20"/>
  <c r="CR51" i="20"/>
  <c r="CS51" i="20"/>
  <c r="CT51" i="20"/>
  <c r="CU51" i="20"/>
  <c r="CV51" i="20"/>
  <c r="CW51" i="20"/>
  <c r="CX51" i="20"/>
  <c r="CY51" i="20"/>
  <c r="CZ51" i="20"/>
  <c r="DA51" i="20"/>
  <c r="DB51" i="20"/>
  <c r="DC51" i="20"/>
  <c r="DD51" i="20"/>
  <c r="DE51" i="20"/>
  <c r="DF51" i="20"/>
  <c r="DG51" i="20"/>
  <c r="DH51" i="20"/>
  <c r="DI51" i="20"/>
  <c r="DJ51" i="20"/>
  <c r="DK51" i="20"/>
  <c r="DL51" i="20"/>
  <c r="DM51" i="20"/>
  <c r="DN51" i="20"/>
  <c r="DO51" i="20"/>
  <c r="DQ51" i="20"/>
  <c r="DR51" i="20"/>
  <c r="DS51" i="20"/>
  <c r="DT51" i="20"/>
  <c r="DU51" i="20"/>
  <c r="DV51" i="20"/>
  <c r="DW51" i="20"/>
  <c r="DX51" i="20"/>
  <c r="DY51" i="20"/>
  <c r="DZ51" i="20"/>
  <c r="EA51" i="20"/>
  <c r="EB51" i="20"/>
  <c r="EC51" i="20"/>
  <c r="ED51" i="20"/>
  <c r="EE51" i="20"/>
  <c r="EF51" i="20"/>
  <c r="EG51" i="20"/>
  <c r="EH51" i="20"/>
  <c r="EI51" i="20"/>
  <c r="EJ51" i="20"/>
  <c r="EK51" i="20"/>
  <c r="EL51" i="20"/>
  <c r="EM51" i="20"/>
  <c r="EN51" i="20"/>
  <c r="EO51" i="20"/>
  <c r="EP51" i="20"/>
  <c r="EQ51" i="20"/>
  <c r="ER51" i="20"/>
  <c r="ES51" i="20"/>
  <c r="ET51" i="20"/>
  <c r="EU51" i="20"/>
  <c r="EV51" i="20"/>
  <c r="EW51" i="20"/>
  <c r="EX51" i="20"/>
  <c r="EY51" i="20"/>
  <c r="EZ51" i="20"/>
  <c r="FA51" i="20"/>
  <c r="FB51" i="20"/>
  <c r="FC51" i="20"/>
  <c r="FD51" i="20"/>
  <c r="FE51" i="20"/>
  <c r="FF51" i="20"/>
  <c r="FG51" i="20"/>
  <c r="FH51" i="20"/>
  <c r="FI51" i="20"/>
  <c r="FJ51" i="20"/>
  <c r="FK51" i="20"/>
  <c r="FL51" i="20"/>
  <c r="FM51" i="20"/>
  <c r="FN51" i="20"/>
  <c r="FO51" i="20"/>
  <c r="FP51" i="20"/>
  <c r="FQ51" i="20"/>
  <c r="FR51" i="20"/>
  <c r="FS51" i="20"/>
  <c r="FT51" i="20"/>
  <c r="FU51" i="20"/>
  <c r="FV51" i="20"/>
  <c r="FW51" i="20"/>
  <c r="FX51" i="20"/>
  <c r="FY51" i="20"/>
  <c r="FZ51" i="20"/>
  <c r="GA51" i="20"/>
  <c r="GB51" i="20"/>
  <c r="GC51" i="20"/>
  <c r="GD51" i="20"/>
  <c r="GE51" i="20"/>
  <c r="GF51" i="20"/>
  <c r="GG51" i="20"/>
  <c r="GH51" i="20"/>
  <c r="GI51" i="20"/>
  <c r="GJ51" i="20"/>
  <c r="GK51" i="20"/>
  <c r="GL51" i="20"/>
  <c r="GM51" i="20"/>
  <c r="GN51" i="20"/>
  <c r="GO51" i="20"/>
  <c r="GP51" i="20"/>
  <c r="GQ51" i="20"/>
  <c r="GR51" i="20"/>
  <c r="GS51" i="20"/>
  <c r="GT51" i="20"/>
  <c r="GU51" i="20"/>
  <c r="GV51" i="20"/>
  <c r="GW51" i="20"/>
  <c r="GX51" i="20"/>
  <c r="GY51" i="20"/>
  <c r="GZ51" i="20"/>
  <c r="HA51" i="20"/>
  <c r="HB51" i="20"/>
  <c r="HC51" i="20"/>
  <c r="HD51" i="20"/>
  <c r="HE51" i="20"/>
  <c r="HF51" i="20"/>
  <c r="HG51" i="20"/>
  <c r="HH51" i="20"/>
  <c r="HI51" i="20"/>
  <c r="HJ51" i="20"/>
  <c r="HK51" i="20"/>
  <c r="HL51" i="20"/>
  <c r="HM51" i="20"/>
  <c r="HN51" i="20"/>
  <c r="HO51" i="20"/>
  <c r="HP51" i="20"/>
  <c r="HQ51" i="20"/>
  <c r="HR51" i="20"/>
  <c r="HS51" i="20"/>
  <c r="HT51" i="20"/>
  <c r="HU51" i="20"/>
  <c r="HV51" i="20"/>
  <c r="HW51" i="20"/>
  <c r="HX51" i="20"/>
  <c r="HY51" i="20"/>
  <c r="HZ51" i="20"/>
  <c r="IA51" i="20"/>
  <c r="IB51" i="20"/>
  <c r="IC51" i="20"/>
  <c r="ID51" i="20"/>
  <c r="IE51" i="20"/>
  <c r="IF51" i="20"/>
  <c r="IG51" i="20"/>
  <c r="IH51" i="20"/>
  <c r="II51" i="20"/>
  <c r="IJ51" i="20"/>
  <c r="IK51" i="20"/>
  <c r="IL51" i="20"/>
  <c r="IM51" i="20"/>
  <c r="IN51" i="20"/>
  <c r="IO51" i="20"/>
  <c r="IP51" i="20"/>
  <c r="IQ51" i="20"/>
  <c r="IR51" i="20"/>
  <c r="IS51" i="20"/>
  <c r="IT51" i="20"/>
  <c r="IU51" i="20"/>
  <c r="IV51" i="20"/>
  <c r="IW51" i="20"/>
  <c r="IX51" i="20"/>
  <c r="IY51" i="20"/>
  <c r="IZ51" i="20"/>
  <c r="JA51" i="20"/>
  <c r="JB51" i="20"/>
  <c r="JC51" i="20"/>
  <c r="JD51" i="20"/>
  <c r="JE51" i="20"/>
  <c r="JF51" i="20"/>
  <c r="JG51" i="20"/>
  <c r="JH51" i="20"/>
  <c r="JI51" i="20"/>
  <c r="JJ51" i="20"/>
  <c r="JK51" i="20"/>
  <c r="JL51" i="20"/>
  <c r="JM51" i="20"/>
  <c r="JN51" i="20"/>
  <c r="JO51" i="20"/>
  <c r="JP51" i="20"/>
  <c r="JQ51" i="20"/>
  <c r="JR51" i="20"/>
  <c r="JS51" i="20"/>
  <c r="JT51" i="20"/>
  <c r="JU51" i="20"/>
  <c r="JV51" i="20"/>
  <c r="JW51" i="20"/>
  <c r="JX51" i="20"/>
  <c r="JY51" i="20"/>
  <c r="JZ51" i="20"/>
  <c r="KA51" i="20"/>
  <c r="KB51" i="20"/>
  <c r="KC51" i="20"/>
  <c r="KD51" i="20"/>
  <c r="KE51" i="20"/>
  <c r="KF51" i="20"/>
  <c r="KG51" i="20"/>
  <c r="KH51" i="20"/>
  <c r="KI51" i="20"/>
  <c r="KJ51" i="20"/>
  <c r="KK51" i="20"/>
  <c r="KL51" i="20"/>
  <c r="KM51" i="20"/>
  <c r="KN51" i="20"/>
  <c r="KO51" i="20"/>
  <c r="KP51" i="20"/>
  <c r="KQ51" i="20"/>
  <c r="KR51" i="20"/>
  <c r="KS51" i="20"/>
  <c r="KT51" i="20"/>
  <c r="KU51" i="20"/>
  <c r="KV51" i="20"/>
  <c r="KW51" i="20"/>
  <c r="KX51" i="20"/>
  <c r="KY51" i="20"/>
  <c r="KZ51" i="20"/>
  <c r="LA51" i="20"/>
  <c r="LB51" i="20"/>
  <c r="LC51" i="20"/>
  <c r="LD51" i="20"/>
  <c r="LE51" i="20"/>
  <c r="LF51" i="20"/>
  <c r="LG51" i="20"/>
  <c r="LH51" i="20"/>
  <c r="LI51" i="20"/>
  <c r="LJ51" i="20"/>
  <c r="LK51" i="20"/>
  <c r="LL51" i="20"/>
  <c r="LM51" i="20"/>
  <c r="LN51" i="20"/>
  <c r="LO51" i="20"/>
  <c r="LP51" i="20"/>
  <c r="LQ51" i="20"/>
  <c r="LR51" i="20"/>
  <c r="LS51" i="20"/>
  <c r="LT51" i="20"/>
  <c r="LU51" i="20"/>
  <c r="LV51" i="20"/>
  <c r="LW51" i="20"/>
  <c r="LX51" i="20"/>
  <c r="LY51" i="20"/>
  <c r="LZ51" i="20"/>
  <c r="MA51" i="20"/>
  <c r="MB51" i="20"/>
  <c r="MC51" i="20"/>
  <c r="MD51" i="20"/>
  <c r="ME51" i="20"/>
  <c r="MF51" i="20"/>
  <c r="MG51" i="20"/>
  <c r="MH51" i="20"/>
  <c r="MI51" i="20"/>
  <c r="MJ51" i="20"/>
  <c r="MK51" i="20"/>
  <c r="ML51" i="20"/>
  <c r="MM51" i="20"/>
  <c r="MN51" i="20"/>
  <c r="MO51" i="20"/>
  <c r="MP51" i="20"/>
  <c r="MQ51" i="20"/>
  <c r="MR51" i="20"/>
  <c r="MS51" i="20"/>
  <c r="MT51" i="20"/>
  <c r="MU51" i="20"/>
  <c r="MV51" i="20"/>
  <c r="MW51" i="20"/>
  <c r="MX51" i="20"/>
  <c r="MY51" i="20"/>
  <c r="MZ51" i="20"/>
  <c r="NA51" i="20"/>
  <c r="NB51" i="20"/>
  <c r="NC51" i="20"/>
  <c r="ND51" i="20"/>
  <c r="NE51" i="20"/>
  <c r="NF51" i="20"/>
  <c r="NG51" i="20"/>
  <c r="NH51" i="20"/>
  <c r="NI51" i="20"/>
  <c r="NJ51" i="20"/>
  <c r="NK51" i="20"/>
  <c r="NL51" i="20"/>
  <c r="NM51" i="20"/>
  <c r="NN51" i="20"/>
  <c r="NO51" i="20"/>
  <c r="NP51" i="20"/>
  <c r="NQ51" i="20"/>
  <c r="NR51" i="20"/>
  <c r="NS51" i="20"/>
  <c r="NT51" i="20"/>
  <c r="NU51" i="20"/>
  <c r="NV51" i="20"/>
  <c r="NW51" i="20"/>
  <c r="NX51" i="20"/>
  <c r="NY51" i="20"/>
  <c r="NZ51" i="20"/>
  <c r="OA51" i="20"/>
  <c r="OB51" i="20"/>
  <c r="OC51" i="20"/>
  <c r="OD51" i="20"/>
  <c r="OE51" i="20"/>
  <c r="OF51" i="20"/>
  <c r="OG51" i="20"/>
  <c r="OH51" i="20"/>
  <c r="OI51" i="20"/>
  <c r="OJ51" i="20"/>
  <c r="OK51" i="20"/>
  <c r="OL51" i="20"/>
  <c r="OM51" i="20"/>
  <c r="ON51" i="20"/>
  <c r="OO51" i="20"/>
  <c r="OP51" i="20"/>
  <c r="OQ51" i="20"/>
  <c r="OR51" i="20"/>
  <c r="OS51" i="20"/>
  <c r="OT51" i="20"/>
  <c r="OU51" i="20"/>
  <c r="OV51" i="20"/>
  <c r="OW51" i="20"/>
  <c r="OX51" i="20"/>
  <c r="OY51" i="20"/>
  <c r="OZ51" i="20"/>
  <c r="PA51" i="20"/>
  <c r="PB51" i="20"/>
  <c r="PC51" i="20"/>
  <c r="PD51" i="20"/>
  <c r="PE51" i="20"/>
  <c r="PF51" i="20"/>
  <c r="Q53" i="20"/>
  <c r="R53" i="20"/>
  <c r="S53" i="20"/>
  <c r="T53" i="20"/>
  <c r="U53" i="20"/>
  <c r="V53" i="20"/>
  <c r="W53" i="20"/>
  <c r="X53" i="20"/>
  <c r="Y53" i="20"/>
  <c r="Z53" i="20"/>
  <c r="AA53" i="20"/>
  <c r="AB53" i="20"/>
  <c r="AC53" i="20"/>
  <c r="AD53" i="20"/>
  <c r="AE53" i="20"/>
  <c r="AF53" i="20"/>
  <c r="AG53" i="20"/>
  <c r="AH53" i="20"/>
  <c r="AI53" i="20"/>
  <c r="AJ53" i="20"/>
  <c r="AK53" i="20"/>
  <c r="AL53" i="20"/>
  <c r="AM53" i="20"/>
  <c r="AN53" i="20"/>
  <c r="AO53" i="20"/>
  <c r="AP53" i="20"/>
  <c r="AQ53" i="20"/>
  <c r="AR53" i="20"/>
  <c r="AS53" i="20"/>
  <c r="AT53" i="20"/>
  <c r="AU53" i="20"/>
  <c r="AV53" i="20"/>
  <c r="AW53" i="20"/>
  <c r="AX53" i="20"/>
  <c r="AY53" i="20"/>
  <c r="AZ53" i="20"/>
  <c r="BA53" i="20"/>
  <c r="BB53" i="20"/>
  <c r="BC53" i="20"/>
  <c r="BD53" i="20"/>
  <c r="BE53" i="20"/>
  <c r="BF53" i="20"/>
  <c r="BG53" i="20"/>
  <c r="BH53" i="20"/>
  <c r="BI53" i="20"/>
  <c r="BJ53" i="20"/>
  <c r="BK53" i="20"/>
  <c r="BL53" i="20"/>
  <c r="BM53" i="20"/>
  <c r="BN53" i="20"/>
  <c r="BO53" i="20"/>
  <c r="BP53" i="20"/>
  <c r="BQ53" i="20"/>
  <c r="BR53" i="20"/>
  <c r="BS53" i="20"/>
  <c r="BT53" i="20"/>
  <c r="BU53" i="20"/>
  <c r="BV53" i="20"/>
  <c r="BW53" i="20"/>
  <c r="BX53" i="20"/>
  <c r="BY53" i="20"/>
  <c r="BZ53" i="20"/>
  <c r="CA53" i="20"/>
  <c r="CB53" i="20"/>
  <c r="CC53" i="20"/>
  <c r="CD53" i="20"/>
  <c r="CE53" i="20"/>
  <c r="CF53" i="20"/>
  <c r="CG53" i="20"/>
  <c r="CH53" i="20"/>
  <c r="CI53" i="20"/>
  <c r="CJ53" i="20"/>
  <c r="CK53" i="20"/>
  <c r="CL53" i="20"/>
  <c r="CM53" i="20"/>
  <c r="CN53" i="20"/>
  <c r="CO53" i="20"/>
  <c r="CP53" i="20"/>
  <c r="CQ53" i="20"/>
  <c r="CR53" i="20"/>
  <c r="CS53" i="20"/>
  <c r="CT53" i="20"/>
  <c r="CU53" i="20"/>
  <c r="CV53" i="20"/>
  <c r="CW53" i="20"/>
  <c r="CX53" i="20"/>
  <c r="CY53" i="20"/>
  <c r="CZ53" i="20"/>
  <c r="DA53" i="20"/>
  <c r="DB53" i="20"/>
  <c r="DC53" i="20"/>
  <c r="DD53" i="20"/>
  <c r="DE53" i="20"/>
  <c r="DF53" i="20"/>
  <c r="DG53" i="20"/>
  <c r="DH53" i="20"/>
  <c r="DI53" i="20"/>
  <c r="DJ53" i="20"/>
  <c r="DK53" i="20"/>
  <c r="DL53" i="20"/>
  <c r="DM53" i="20"/>
  <c r="DN53" i="20"/>
  <c r="DO53" i="20"/>
  <c r="DQ53" i="20"/>
  <c r="DR53" i="20"/>
  <c r="DS53" i="20"/>
  <c r="DT53" i="20"/>
  <c r="DU53" i="20"/>
  <c r="DV53" i="20"/>
  <c r="DW53" i="20"/>
  <c r="DX53" i="20"/>
  <c r="DY53" i="20"/>
  <c r="DZ53" i="20"/>
  <c r="EA53" i="20"/>
  <c r="EB53" i="20"/>
  <c r="EC53" i="20"/>
  <c r="ED53" i="20"/>
  <c r="EE53" i="20"/>
  <c r="EF53" i="20"/>
  <c r="EG53" i="20"/>
  <c r="EH53" i="20"/>
  <c r="EI53" i="20"/>
  <c r="EJ53" i="20"/>
  <c r="EK53" i="20"/>
  <c r="EL53" i="20"/>
  <c r="EM53" i="20"/>
  <c r="EN53" i="20"/>
  <c r="EO53" i="20"/>
  <c r="EP53" i="20"/>
  <c r="EQ53" i="20"/>
  <c r="ER53" i="20"/>
  <c r="ES53" i="20"/>
  <c r="ET53" i="20"/>
  <c r="EU53" i="20"/>
  <c r="EV53" i="20"/>
  <c r="EW53" i="20"/>
  <c r="EX53" i="20"/>
  <c r="EY53" i="20"/>
  <c r="EZ53" i="20"/>
  <c r="FA53" i="20"/>
  <c r="FB53" i="20"/>
  <c r="FC53" i="20"/>
  <c r="FD53" i="20"/>
  <c r="FE53" i="20"/>
  <c r="FF53" i="20"/>
  <c r="FG53" i="20"/>
  <c r="FH53" i="20"/>
  <c r="FI53" i="20"/>
  <c r="FJ53" i="20"/>
  <c r="FK53" i="20"/>
  <c r="FL53" i="20"/>
  <c r="FM53" i="20"/>
  <c r="FN53" i="20"/>
  <c r="FO53" i="20"/>
  <c r="FP53" i="20"/>
  <c r="FQ53" i="20"/>
  <c r="FR53" i="20"/>
  <c r="FS53" i="20"/>
  <c r="FT53" i="20"/>
  <c r="FU53" i="20"/>
  <c r="FV53" i="20"/>
  <c r="FW53" i="20"/>
  <c r="FX53" i="20"/>
  <c r="FY53" i="20"/>
  <c r="FZ53" i="20"/>
  <c r="GA53" i="20"/>
  <c r="GB53" i="20"/>
  <c r="GC53" i="20"/>
  <c r="GD53" i="20"/>
  <c r="GE53" i="20"/>
  <c r="GF53" i="20"/>
  <c r="GG53" i="20"/>
  <c r="GH53" i="20"/>
  <c r="GI53" i="20"/>
  <c r="GJ53" i="20"/>
  <c r="GK53" i="20"/>
  <c r="GL53" i="20"/>
  <c r="GM53" i="20"/>
  <c r="GN53" i="20"/>
  <c r="GO53" i="20"/>
  <c r="GP53" i="20"/>
  <c r="GQ53" i="20"/>
  <c r="GR53" i="20"/>
  <c r="GS53" i="20"/>
  <c r="GT53" i="20"/>
  <c r="GU53" i="20"/>
  <c r="GV53" i="20"/>
  <c r="GW53" i="20"/>
  <c r="GX53" i="20"/>
  <c r="GY53" i="20"/>
  <c r="GZ53" i="20"/>
  <c r="HA53" i="20"/>
  <c r="HB53" i="20"/>
  <c r="HC53" i="20"/>
  <c r="HD53" i="20"/>
  <c r="HE53" i="20"/>
  <c r="HF53" i="20"/>
  <c r="HG53" i="20"/>
  <c r="HH53" i="20"/>
  <c r="HI53" i="20"/>
  <c r="HJ53" i="20"/>
  <c r="HK53" i="20"/>
  <c r="HL53" i="20"/>
  <c r="HM53" i="20"/>
  <c r="HN53" i="20"/>
  <c r="HO53" i="20"/>
  <c r="HP53" i="20"/>
  <c r="HQ53" i="20"/>
  <c r="HR53" i="20"/>
  <c r="HS53" i="20"/>
  <c r="HT53" i="20"/>
  <c r="HU53" i="20"/>
  <c r="HV53" i="20"/>
  <c r="HW53" i="20"/>
  <c r="HX53" i="20"/>
  <c r="HY53" i="20"/>
  <c r="HZ53" i="20"/>
  <c r="IA53" i="20"/>
  <c r="IB53" i="20"/>
  <c r="IC53" i="20"/>
  <c r="ID53" i="20"/>
  <c r="IE53" i="20"/>
  <c r="IF53" i="20"/>
  <c r="IG53" i="20"/>
  <c r="IH53" i="20"/>
  <c r="II53" i="20"/>
  <c r="IJ53" i="20"/>
  <c r="IK53" i="20"/>
  <c r="IL53" i="20"/>
  <c r="IM53" i="20"/>
  <c r="IN53" i="20"/>
  <c r="IO53" i="20"/>
  <c r="IP53" i="20"/>
  <c r="IQ53" i="20"/>
  <c r="IR53" i="20"/>
  <c r="IS53" i="20"/>
  <c r="IT53" i="20"/>
  <c r="IU53" i="20"/>
  <c r="IV53" i="20"/>
  <c r="IW53" i="20"/>
  <c r="IX53" i="20"/>
  <c r="IY53" i="20"/>
  <c r="IZ53" i="20"/>
  <c r="JA53" i="20"/>
  <c r="JB53" i="20"/>
  <c r="JC53" i="20"/>
  <c r="JD53" i="20"/>
  <c r="JE53" i="20"/>
  <c r="JF53" i="20"/>
  <c r="JG53" i="20"/>
  <c r="JH53" i="20"/>
  <c r="JI53" i="20"/>
  <c r="JJ53" i="20"/>
  <c r="JK53" i="20"/>
  <c r="JL53" i="20"/>
  <c r="JM53" i="20"/>
  <c r="JN53" i="20"/>
  <c r="JO53" i="20"/>
  <c r="JP53" i="20"/>
  <c r="JQ53" i="20"/>
  <c r="JR53" i="20"/>
  <c r="JS53" i="20"/>
  <c r="JT53" i="20"/>
  <c r="JU53" i="20"/>
  <c r="JV53" i="20"/>
  <c r="JW53" i="20"/>
  <c r="JX53" i="20"/>
  <c r="JY53" i="20"/>
  <c r="JZ53" i="20"/>
  <c r="KA53" i="20"/>
  <c r="KB53" i="20"/>
  <c r="KC53" i="20"/>
  <c r="KD53" i="20"/>
  <c r="KE53" i="20"/>
  <c r="KF53" i="20"/>
  <c r="KG53" i="20"/>
  <c r="KH53" i="20"/>
  <c r="KI53" i="20"/>
  <c r="KJ53" i="20"/>
  <c r="KK53" i="20"/>
  <c r="KL53" i="20"/>
  <c r="KM53" i="20"/>
  <c r="KN53" i="20"/>
  <c r="KO53" i="20"/>
  <c r="KP53" i="20"/>
  <c r="KQ53" i="20"/>
  <c r="KR53" i="20"/>
  <c r="KS53" i="20"/>
  <c r="KT53" i="20"/>
  <c r="KU53" i="20"/>
  <c r="KV53" i="20"/>
  <c r="KW53" i="20"/>
  <c r="KX53" i="20"/>
  <c r="KY53" i="20"/>
  <c r="KZ53" i="20"/>
  <c r="LA53" i="20"/>
  <c r="LB53" i="20"/>
  <c r="LC53" i="20"/>
  <c r="LD53" i="20"/>
  <c r="LE53" i="20"/>
  <c r="LF53" i="20"/>
  <c r="LG53" i="20"/>
  <c r="LH53" i="20"/>
  <c r="LI53" i="20"/>
  <c r="LJ53" i="20"/>
  <c r="LK53" i="20"/>
  <c r="LL53" i="20"/>
  <c r="LM53" i="20"/>
  <c r="LN53" i="20"/>
  <c r="LO53" i="20"/>
  <c r="LP53" i="20"/>
  <c r="LQ53" i="20"/>
  <c r="LR53" i="20"/>
  <c r="LS53" i="20"/>
  <c r="LT53" i="20"/>
  <c r="LU53" i="20"/>
  <c r="LV53" i="20"/>
  <c r="LW53" i="20"/>
  <c r="LX53" i="20"/>
  <c r="LY53" i="20"/>
  <c r="LZ53" i="20"/>
  <c r="MA53" i="20"/>
  <c r="MB53" i="20"/>
  <c r="MC53" i="20"/>
  <c r="MD53" i="20"/>
  <c r="ME53" i="20"/>
  <c r="MF53" i="20"/>
  <c r="MG53" i="20"/>
  <c r="MH53" i="20"/>
  <c r="MI53" i="20"/>
  <c r="MJ53" i="20"/>
  <c r="MK53" i="20"/>
  <c r="ML53" i="20"/>
  <c r="MM53" i="20"/>
  <c r="MN53" i="20"/>
  <c r="MO53" i="20"/>
  <c r="MP53" i="20"/>
  <c r="MQ53" i="20"/>
  <c r="MR53" i="20"/>
  <c r="MS53" i="20"/>
  <c r="MT53" i="20"/>
  <c r="MU53" i="20"/>
  <c r="MV53" i="20"/>
  <c r="MW53" i="20"/>
  <c r="MX53" i="20"/>
  <c r="MY53" i="20"/>
  <c r="MZ53" i="20"/>
  <c r="NA53" i="20"/>
  <c r="NB53" i="20"/>
  <c r="NC53" i="20"/>
  <c r="ND53" i="20"/>
  <c r="NE53" i="20"/>
  <c r="NF53" i="20"/>
  <c r="NG53" i="20"/>
  <c r="NH53" i="20"/>
  <c r="NI53" i="20"/>
  <c r="NJ53" i="20"/>
  <c r="NK53" i="20"/>
  <c r="NL53" i="20"/>
  <c r="NM53" i="20"/>
  <c r="NN53" i="20"/>
  <c r="NO53" i="20"/>
  <c r="NP53" i="20"/>
  <c r="NQ53" i="20"/>
  <c r="NR53" i="20"/>
  <c r="NS53" i="20"/>
  <c r="NT53" i="20"/>
  <c r="NU53" i="20"/>
  <c r="NV53" i="20"/>
  <c r="NW53" i="20"/>
  <c r="NX53" i="20"/>
  <c r="NY53" i="20"/>
  <c r="NZ53" i="20"/>
  <c r="OA53" i="20"/>
  <c r="OB53" i="20"/>
  <c r="OC53" i="20"/>
  <c r="OD53" i="20"/>
  <c r="OE53" i="20"/>
  <c r="OF53" i="20"/>
  <c r="OG53" i="20"/>
  <c r="OH53" i="20"/>
  <c r="OI53" i="20"/>
  <c r="OJ53" i="20"/>
  <c r="OK53" i="20"/>
  <c r="OL53" i="20"/>
  <c r="OM53" i="20"/>
  <c r="ON53" i="20"/>
  <c r="OO53" i="20"/>
  <c r="OP53" i="20"/>
  <c r="OQ53" i="20"/>
  <c r="OR53" i="20"/>
  <c r="OS53" i="20"/>
  <c r="OT53" i="20"/>
  <c r="OU53" i="20"/>
  <c r="OV53" i="20"/>
  <c r="OW53" i="20"/>
  <c r="OX53" i="20"/>
  <c r="OY53" i="20"/>
  <c r="OZ53" i="20"/>
  <c r="PA53" i="20"/>
  <c r="PB53" i="20"/>
  <c r="PC53" i="20"/>
  <c r="PD53" i="20"/>
  <c r="PE53" i="20"/>
  <c r="PF53" i="20"/>
  <c r="Q54" i="20"/>
  <c r="R54" i="20"/>
  <c r="S54" i="20"/>
  <c r="T54" i="20"/>
  <c r="U54" i="20"/>
  <c r="V54" i="20"/>
  <c r="W54" i="20"/>
  <c r="X54" i="20"/>
  <c r="Y54" i="20"/>
  <c r="Z54" i="20"/>
  <c r="AA54" i="20"/>
  <c r="AB54" i="20"/>
  <c r="AC54" i="20"/>
  <c r="AD54" i="20"/>
  <c r="AE54" i="20"/>
  <c r="AF54" i="20"/>
  <c r="AG54" i="20"/>
  <c r="AH54" i="20"/>
  <c r="AI54" i="20"/>
  <c r="AJ54" i="20"/>
  <c r="AK54" i="20"/>
  <c r="AL54" i="20"/>
  <c r="AM54" i="20"/>
  <c r="AN54" i="20"/>
  <c r="AO54" i="20"/>
  <c r="AP54" i="20"/>
  <c r="AQ54" i="20"/>
  <c r="AR54" i="20"/>
  <c r="AS54" i="20"/>
  <c r="AT54" i="20"/>
  <c r="AU54" i="20"/>
  <c r="AV54" i="20"/>
  <c r="AW54" i="20"/>
  <c r="AX54" i="20"/>
  <c r="AY54" i="20"/>
  <c r="AZ54" i="20"/>
  <c r="BA54" i="20"/>
  <c r="BB54" i="20"/>
  <c r="BC54" i="20"/>
  <c r="BD54" i="20"/>
  <c r="BE54" i="20"/>
  <c r="BF54" i="20"/>
  <c r="BG54" i="20"/>
  <c r="BH54" i="20"/>
  <c r="BI54" i="20"/>
  <c r="BJ54" i="20"/>
  <c r="BK54" i="20"/>
  <c r="BL54" i="20"/>
  <c r="BM54" i="20"/>
  <c r="BN54" i="20"/>
  <c r="BO54" i="20"/>
  <c r="BP54" i="20"/>
  <c r="BQ54" i="20"/>
  <c r="BR54" i="20"/>
  <c r="BS54" i="20"/>
  <c r="BT54" i="20"/>
  <c r="BU54" i="20"/>
  <c r="BV54" i="20"/>
  <c r="BW54" i="20"/>
  <c r="BX54" i="20"/>
  <c r="BY54" i="20"/>
  <c r="BZ54" i="20"/>
  <c r="CA54" i="20"/>
  <c r="CB54" i="20"/>
  <c r="CC54" i="20"/>
  <c r="CD54" i="20"/>
  <c r="CE54" i="20"/>
  <c r="CF54" i="20"/>
  <c r="CG54" i="20"/>
  <c r="CH54" i="20"/>
  <c r="CI54" i="20"/>
  <c r="CJ54" i="20"/>
  <c r="CK54" i="20"/>
  <c r="CL54" i="20"/>
  <c r="CM54" i="20"/>
  <c r="CN54" i="20"/>
  <c r="CO54" i="20"/>
  <c r="CP54" i="20"/>
  <c r="CQ54" i="20"/>
  <c r="CR54" i="20"/>
  <c r="CS54" i="20"/>
  <c r="CT54" i="20"/>
  <c r="CU54" i="20"/>
  <c r="CV54" i="20"/>
  <c r="CW54" i="20"/>
  <c r="CX54" i="20"/>
  <c r="CY54" i="20"/>
  <c r="CZ54" i="20"/>
  <c r="DA54" i="20"/>
  <c r="DB54" i="20"/>
  <c r="DC54" i="20"/>
  <c r="DD54" i="20"/>
  <c r="DE54" i="20"/>
  <c r="DF54" i="20"/>
  <c r="DG54" i="20"/>
  <c r="DH54" i="20"/>
  <c r="DI54" i="20"/>
  <c r="DJ54" i="20"/>
  <c r="DK54" i="20"/>
  <c r="DL54" i="20"/>
  <c r="DM54" i="20"/>
  <c r="DN54" i="20"/>
  <c r="DO54" i="20"/>
  <c r="DQ54" i="20"/>
  <c r="DR54" i="20"/>
  <c r="DS54" i="20"/>
  <c r="DT54" i="20"/>
  <c r="DU54" i="20"/>
  <c r="DV54" i="20"/>
  <c r="DW54" i="20"/>
  <c r="DX54" i="20"/>
  <c r="DY54" i="20"/>
  <c r="DZ54" i="20"/>
  <c r="EA54" i="20"/>
  <c r="EB54" i="20"/>
  <c r="EC54" i="20"/>
  <c r="ED54" i="20"/>
  <c r="EE54" i="20"/>
  <c r="EF54" i="20"/>
  <c r="EG54" i="20"/>
  <c r="EH54" i="20"/>
  <c r="EI54" i="20"/>
  <c r="EJ54" i="20"/>
  <c r="EK54" i="20"/>
  <c r="EL54" i="20"/>
  <c r="EM54" i="20"/>
  <c r="EN54" i="20"/>
  <c r="EO54" i="20"/>
  <c r="EP54" i="20"/>
  <c r="EQ54" i="20"/>
  <c r="ER54" i="20"/>
  <c r="ES54" i="20"/>
  <c r="ET54" i="20"/>
  <c r="EU54" i="20"/>
  <c r="EV54" i="20"/>
  <c r="EW54" i="20"/>
  <c r="EX54" i="20"/>
  <c r="EY54" i="20"/>
  <c r="EZ54" i="20"/>
  <c r="FA54" i="20"/>
  <c r="FB54" i="20"/>
  <c r="FC54" i="20"/>
  <c r="FD54" i="20"/>
  <c r="FE54" i="20"/>
  <c r="FF54" i="20"/>
  <c r="FG54" i="20"/>
  <c r="FH54" i="20"/>
  <c r="FI54" i="20"/>
  <c r="FJ54" i="20"/>
  <c r="FK54" i="20"/>
  <c r="FL54" i="20"/>
  <c r="FM54" i="20"/>
  <c r="FN54" i="20"/>
  <c r="FO54" i="20"/>
  <c r="FP54" i="20"/>
  <c r="FQ54" i="20"/>
  <c r="FR54" i="20"/>
  <c r="FS54" i="20"/>
  <c r="FT54" i="20"/>
  <c r="FU54" i="20"/>
  <c r="FV54" i="20"/>
  <c r="FW54" i="20"/>
  <c r="FX54" i="20"/>
  <c r="FY54" i="20"/>
  <c r="FZ54" i="20"/>
  <c r="GA54" i="20"/>
  <c r="GB54" i="20"/>
  <c r="GC54" i="20"/>
  <c r="GD54" i="20"/>
  <c r="GE54" i="20"/>
  <c r="GF54" i="20"/>
  <c r="GG54" i="20"/>
  <c r="GH54" i="20"/>
  <c r="GI54" i="20"/>
  <c r="GJ54" i="20"/>
  <c r="GK54" i="20"/>
  <c r="GL54" i="20"/>
  <c r="GM54" i="20"/>
  <c r="GN54" i="20"/>
  <c r="GO54" i="20"/>
  <c r="GP54" i="20"/>
  <c r="GQ54" i="20"/>
  <c r="GR54" i="20"/>
  <c r="GS54" i="20"/>
  <c r="GT54" i="20"/>
  <c r="GU54" i="20"/>
  <c r="GV54" i="20"/>
  <c r="GW54" i="20"/>
  <c r="GX54" i="20"/>
  <c r="GY54" i="20"/>
  <c r="GZ54" i="20"/>
  <c r="HA54" i="20"/>
  <c r="HB54" i="20"/>
  <c r="HC54" i="20"/>
  <c r="HD54" i="20"/>
  <c r="HE54" i="20"/>
  <c r="HF54" i="20"/>
  <c r="HG54" i="20"/>
  <c r="HH54" i="20"/>
  <c r="HI54" i="20"/>
  <c r="HJ54" i="20"/>
  <c r="HK54" i="20"/>
  <c r="HL54" i="20"/>
  <c r="HM54" i="20"/>
  <c r="HN54" i="20"/>
  <c r="HO54" i="20"/>
  <c r="HP54" i="20"/>
  <c r="HQ54" i="20"/>
  <c r="HR54" i="20"/>
  <c r="HS54" i="20"/>
  <c r="HT54" i="20"/>
  <c r="HU54" i="20"/>
  <c r="HV54" i="20"/>
  <c r="HW54" i="20"/>
  <c r="HX54" i="20"/>
  <c r="HY54" i="20"/>
  <c r="HZ54" i="20"/>
  <c r="IA54" i="20"/>
  <c r="IB54" i="20"/>
  <c r="IC54" i="20"/>
  <c r="ID54" i="20"/>
  <c r="IE54" i="20"/>
  <c r="IF54" i="20"/>
  <c r="IG54" i="20"/>
  <c r="IH54" i="20"/>
  <c r="II54" i="20"/>
  <c r="IJ54" i="20"/>
  <c r="IK54" i="20"/>
  <c r="IL54" i="20"/>
  <c r="IM54" i="20"/>
  <c r="IN54" i="20"/>
  <c r="IO54" i="20"/>
  <c r="IP54" i="20"/>
  <c r="IQ54" i="20"/>
  <c r="IR54" i="20"/>
  <c r="IS54" i="20"/>
  <c r="IT54" i="20"/>
  <c r="IU54" i="20"/>
  <c r="IV54" i="20"/>
  <c r="IW54" i="20"/>
  <c r="IX54" i="20"/>
  <c r="IY54" i="20"/>
  <c r="IZ54" i="20"/>
  <c r="JA54" i="20"/>
  <c r="JB54" i="20"/>
  <c r="JC54" i="20"/>
  <c r="JD54" i="20"/>
  <c r="JE54" i="20"/>
  <c r="JF54" i="20"/>
  <c r="JG54" i="20"/>
  <c r="JH54" i="20"/>
  <c r="JI54" i="20"/>
  <c r="JJ54" i="20"/>
  <c r="JK54" i="20"/>
  <c r="JL54" i="20"/>
  <c r="JM54" i="20"/>
  <c r="JN54" i="20"/>
  <c r="JO54" i="20"/>
  <c r="JP54" i="20"/>
  <c r="JQ54" i="20"/>
  <c r="JR54" i="20"/>
  <c r="JS54" i="20"/>
  <c r="JT54" i="20"/>
  <c r="JU54" i="20"/>
  <c r="JV54" i="20"/>
  <c r="JW54" i="20"/>
  <c r="JX54" i="20"/>
  <c r="JY54" i="20"/>
  <c r="JZ54" i="20"/>
  <c r="KA54" i="20"/>
  <c r="KB54" i="20"/>
  <c r="KC54" i="20"/>
  <c r="KD54" i="20"/>
  <c r="KE54" i="20"/>
  <c r="KF54" i="20"/>
  <c r="KG54" i="20"/>
  <c r="KH54" i="20"/>
  <c r="KI54" i="20"/>
  <c r="KJ54" i="20"/>
  <c r="KK54" i="20"/>
  <c r="KL54" i="20"/>
  <c r="KM54" i="20"/>
  <c r="KN54" i="20"/>
  <c r="KO54" i="20"/>
  <c r="KP54" i="20"/>
  <c r="KQ54" i="20"/>
  <c r="KR54" i="20"/>
  <c r="KS54" i="20"/>
  <c r="KT54" i="20"/>
  <c r="KU54" i="20"/>
  <c r="KV54" i="20"/>
  <c r="KW54" i="20"/>
  <c r="KX54" i="20"/>
  <c r="KY54" i="20"/>
  <c r="KZ54" i="20"/>
  <c r="LA54" i="20"/>
  <c r="LB54" i="20"/>
  <c r="LC54" i="20"/>
  <c r="LD54" i="20"/>
  <c r="LE54" i="20"/>
  <c r="LF54" i="20"/>
  <c r="LG54" i="20"/>
  <c r="LH54" i="20"/>
  <c r="LI54" i="20"/>
  <c r="LJ54" i="20"/>
  <c r="LK54" i="20"/>
  <c r="LL54" i="20"/>
  <c r="LM54" i="20"/>
  <c r="LN54" i="20"/>
  <c r="LO54" i="20"/>
  <c r="LP54" i="20"/>
  <c r="LQ54" i="20"/>
  <c r="LR54" i="20"/>
  <c r="LS54" i="20"/>
  <c r="LT54" i="20"/>
  <c r="LU54" i="20"/>
  <c r="LV54" i="20"/>
  <c r="LW54" i="20"/>
  <c r="LX54" i="20"/>
  <c r="LY54" i="20"/>
  <c r="LZ54" i="20"/>
  <c r="MA54" i="20"/>
  <c r="MB54" i="20"/>
  <c r="MC54" i="20"/>
  <c r="MD54" i="20"/>
  <c r="ME54" i="20"/>
  <c r="MF54" i="20"/>
  <c r="MG54" i="20"/>
  <c r="MH54" i="20"/>
  <c r="MI54" i="20"/>
  <c r="MJ54" i="20"/>
  <c r="MK54" i="20"/>
  <c r="ML54" i="20"/>
  <c r="MM54" i="20"/>
  <c r="MN54" i="20"/>
  <c r="MO54" i="20"/>
  <c r="MP54" i="20"/>
  <c r="MQ54" i="20"/>
  <c r="MR54" i="20"/>
  <c r="MS54" i="20"/>
  <c r="MT54" i="20"/>
  <c r="MU54" i="20"/>
  <c r="MV54" i="20"/>
  <c r="MW54" i="20"/>
  <c r="MX54" i="20"/>
  <c r="MY54" i="20"/>
  <c r="MZ54" i="20"/>
  <c r="NA54" i="20"/>
  <c r="NB54" i="20"/>
  <c r="NC54" i="20"/>
  <c r="ND54" i="20"/>
  <c r="NE54" i="20"/>
  <c r="NF54" i="20"/>
  <c r="NG54" i="20"/>
  <c r="NH54" i="20"/>
  <c r="NI54" i="20"/>
  <c r="NJ54" i="20"/>
  <c r="NK54" i="20"/>
  <c r="NL54" i="20"/>
  <c r="NM54" i="20"/>
  <c r="NN54" i="20"/>
  <c r="NO54" i="20"/>
  <c r="NP54" i="20"/>
  <c r="NQ54" i="20"/>
  <c r="NR54" i="20"/>
  <c r="NS54" i="20"/>
  <c r="NT54" i="20"/>
  <c r="NU54" i="20"/>
  <c r="NV54" i="20"/>
  <c r="NW54" i="20"/>
  <c r="NX54" i="20"/>
  <c r="NY54" i="20"/>
  <c r="NZ54" i="20"/>
  <c r="OA54" i="20"/>
  <c r="OB54" i="20"/>
  <c r="OC54" i="20"/>
  <c r="OD54" i="20"/>
  <c r="OE54" i="20"/>
  <c r="OF54" i="20"/>
  <c r="OG54" i="20"/>
  <c r="OH54" i="20"/>
  <c r="OI54" i="20"/>
  <c r="OJ54" i="20"/>
  <c r="OK54" i="20"/>
  <c r="OL54" i="20"/>
  <c r="OM54" i="20"/>
  <c r="ON54" i="20"/>
  <c r="OO54" i="20"/>
  <c r="OP54" i="20"/>
  <c r="OQ54" i="20"/>
  <c r="OR54" i="20"/>
  <c r="OS54" i="20"/>
  <c r="OT54" i="20"/>
  <c r="OU54" i="20"/>
  <c r="OV54" i="20"/>
  <c r="OW54" i="20"/>
  <c r="OX54" i="20"/>
  <c r="OY54" i="20"/>
  <c r="OZ54" i="20"/>
  <c r="PA54" i="20"/>
  <c r="PB54" i="20"/>
  <c r="PC54" i="20"/>
  <c r="PD54" i="20"/>
  <c r="PE54" i="20"/>
  <c r="PF54" i="20"/>
  <c r="Q55" i="20"/>
  <c r="R55" i="20"/>
  <c r="S55" i="20"/>
  <c r="T55" i="20"/>
  <c r="U55" i="20"/>
  <c r="V55" i="20"/>
  <c r="W55" i="20"/>
  <c r="X55" i="20"/>
  <c r="Y55" i="20"/>
  <c r="Z55" i="20"/>
  <c r="AA55" i="20"/>
  <c r="AB55" i="20"/>
  <c r="AC55" i="20"/>
  <c r="AD55" i="20"/>
  <c r="AE55" i="20"/>
  <c r="AF55" i="20"/>
  <c r="AG55" i="20"/>
  <c r="AH55" i="20"/>
  <c r="AI55" i="20"/>
  <c r="AJ55" i="20"/>
  <c r="AK55" i="20"/>
  <c r="AL55" i="20"/>
  <c r="AM55" i="20"/>
  <c r="AN55" i="20"/>
  <c r="AO55" i="20"/>
  <c r="AP55" i="20"/>
  <c r="AQ55" i="20"/>
  <c r="AR55" i="20"/>
  <c r="AS55" i="20"/>
  <c r="AT55" i="20"/>
  <c r="AU55" i="20"/>
  <c r="AV55" i="20"/>
  <c r="AW55" i="20"/>
  <c r="AX55" i="20"/>
  <c r="AY55" i="20"/>
  <c r="AZ55" i="20"/>
  <c r="BA55" i="20"/>
  <c r="BB55" i="20"/>
  <c r="BC55" i="20"/>
  <c r="BD55" i="20"/>
  <c r="BE55" i="20"/>
  <c r="BF55" i="20"/>
  <c r="BG55" i="20"/>
  <c r="BH55" i="20"/>
  <c r="BI55" i="20"/>
  <c r="BJ55" i="20"/>
  <c r="BK55" i="20"/>
  <c r="BL55" i="20"/>
  <c r="BM55" i="20"/>
  <c r="BN55" i="20"/>
  <c r="BO55" i="20"/>
  <c r="BP55" i="20"/>
  <c r="BQ55" i="20"/>
  <c r="BR55" i="20"/>
  <c r="BS55" i="20"/>
  <c r="BT55" i="20"/>
  <c r="BU55" i="20"/>
  <c r="BV55" i="20"/>
  <c r="BW55" i="20"/>
  <c r="BX55" i="20"/>
  <c r="BY55" i="20"/>
  <c r="BZ55" i="20"/>
  <c r="CA55" i="20"/>
  <c r="CB55" i="20"/>
  <c r="CC55" i="20"/>
  <c r="CD55" i="20"/>
  <c r="CE55" i="20"/>
  <c r="CF55" i="20"/>
  <c r="CG55" i="20"/>
  <c r="CH55" i="20"/>
  <c r="CI55" i="20"/>
  <c r="CJ55" i="20"/>
  <c r="CK55" i="20"/>
  <c r="CL55" i="20"/>
  <c r="CM55" i="20"/>
  <c r="CN55" i="20"/>
  <c r="CO55" i="20"/>
  <c r="CP55" i="20"/>
  <c r="CQ55" i="20"/>
  <c r="CR55" i="20"/>
  <c r="CS55" i="20"/>
  <c r="CT55" i="20"/>
  <c r="CU55" i="20"/>
  <c r="CV55" i="20"/>
  <c r="CW55" i="20"/>
  <c r="CX55" i="20"/>
  <c r="CY55" i="20"/>
  <c r="CZ55" i="20"/>
  <c r="DA55" i="20"/>
  <c r="DB55" i="20"/>
  <c r="DC55" i="20"/>
  <c r="DD55" i="20"/>
  <c r="DE55" i="20"/>
  <c r="DF55" i="20"/>
  <c r="DG55" i="20"/>
  <c r="DH55" i="20"/>
  <c r="DI55" i="20"/>
  <c r="DJ55" i="20"/>
  <c r="DK55" i="20"/>
  <c r="DL55" i="20"/>
  <c r="DM55" i="20"/>
  <c r="DN55" i="20"/>
  <c r="DO55" i="20"/>
  <c r="DQ55" i="20"/>
  <c r="DR55" i="20"/>
  <c r="DS55" i="20"/>
  <c r="DT55" i="20"/>
  <c r="DU55" i="20"/>
  <c r="DV55" i="20"/>
  <c r="DW55" i="20"/>
  <c r="DX55" i="20"/>
  <c r="DY55" i="20"/>
  <c r="DZ55" i="20"/>
  <c r="EA55" i="20"/>
  <c r="EB55" i="20"/>
  <c r="EC55" i="20"/>
  <c r="ED55" i="20"/>
  <c r="EE55" i="20"/>
  <c r="EF55" i="20"/>
  <c r="EG55" i="20"/>
  <c r="EH55" i="20"/>
  <c r="EI55" i="20"/>
  <c r="EJ55" i="20"/>
  <c r="EK55" i="20"/>
  <c r="EL55" i="20"/>
  <c r="EM55" i="20"/>
  <c r="EN55" i="20"/>
  <c r="EO55" i="20"/>
  <c r="EP55" i="20"/>
  <c r="EQ55" i="20"/>
  <c r="ER55" i="20"/>
  <c r="ES55" i="20"/>
  <c r="ET55" i="20"/>
  <c r="EU55" i="20"/>
  <c r="EV55" i="20"/>
  <c r="EW55" i="20"/>
  <c r="EX55" i="20"/>
  <c r="EY55" i="20"/>
  <c r="EZ55" i="20"/>
  <c r="FA55" i="20"/>
  <c r="FB55" i="20"/>
  <c r="FC55" i="20"/>
  <c r="FD55" i="20"/>
  <c r="FE55" i="20"/>
  <c r="FF55" i="20"/>
  <c r="FG55" i="20"/>
  <c r="FH55" i="20"/>
  <c r="FI55" i="20"/>
  <c r="FJ55" i="20"/>
  <c r="FK55" i="20"/>
  <c r="FL55" i="20"/>
  <c r="FM55" i="20"/>
  <c r="FN55" i="20"/>
  <c r="FO55" i="20"/>
  <c r="FP55" i="20"/>
  <c r="FQ55" i="20"/>
  <c r="FR55" i="20"/>
  <c r="FS55" i="20"/>
  <c r="FT55" i="20"/>
  <c r="FU55" i="20"/>
  <c r="FV55" i="20"/>
  <c r="FW55" i="20"/>
  <c r="FX55" i="20"/>
  <c r="FY55" i="20"/>
  <c r="FZ55" i="20"/>
  <c r="GA55" i="20"/>
  <c r="GB55" i="20"/>
  <c r="GC55" i="20"/>
  <c r="GD55" i="20"/>
  <c r="GE55" i="20"/>
  <c r="GF55" i="20"/>
  <c r="GG55" i="20"/>
  <c r="GH55" i="20"/>
  <c r="GI55" i="20"/>
  <c r="GJ55" i="20"/>
  <c r="GK55" i="20"/>
  <c r="GL55" i="20"/>
  <c r="GM55" i="20"/>
  <c r="GN55" i="20"/>
  <c r="GO55" i="20"/>
  <c r="GP55" i="20"/>
  <c r="GQ55" i="20"/>
  <c r="GR55" i="20"/>
  <c r="GS55" i="20"/>
  <c r="GT55" i="20"/>
  <c r="GU55" i="20"/>
  <c r="GV55" i="20"/>
  <c r="GW55" i="20"/>
  <c r="GX55" i="20"/>
  <c r="GY55" i="20"/>
  <c r="GZ55" i="20"/>
  <c r="HA55" i="20"/>
  <c r="HB55" i="20"/>
  <c r="HC55" i="20"/>
  <c r="HD55" i="20"/>
  <c r="HE55" i="20"/>
  <c r="HF55" i="20"/>
  <c r="HG55" i="20"/>
  <c r="HH55" i="20"/>
  <c r="HI55" i="20"/>
  <c r="HJ55" i="20"/>
  <c r="HK55" i="20"/>
  <c r="HL55" i="20"/>
  <c r="HM55" i="20"/>
  <c r="HN55" i="20"/>
  <c r="HO55" i="20"/>
  <c r="HP55" i="20"/>
  <c r="HQ55" i="20"/>
  <c r="HR55" i="20"/>
  <c r="HS55" i="20"/>
  <c r="HT55" i="20"/>
  <c r="HU55" i="20"/>
  <c r="HV55" i="20"/>
  <c r="HW55" i="20"/>
  <c r="HX55" i="20"/>
  <c r="HY55" i="20"/>
  <c r="HZ55" i="20"/>
  <c r="IA55" i="20"/>
  <c r="IB55" i="20"/>
  <c r="IC55" i="20"/>
  <c r="ID55" i="20"/>
  <c r="IE55" i="20"/>
  <c r="IF55" i="20"/>
  <c r="IG55" i="20"/>
  <c r="IH55" i="20"/>
  <c r="II55" i="20"/>
  <c r="IJ55" i="20"/>
  <c r="IK55" i="20"/>
  <c r="IL55" i="20"/>
  <c r="IM55" i="20"/>
  <c r="IN55" i="20"/>
  <c r="IO55" i="20"/>
  <c r="IP55" i="20"/>
  <c r="IQ55" i="20"/>
  <c r="IR55" i="20"/>
  <c r="IS55" i="20"/>
  <c r="IT55" i="20"/>
  <c r="IU55" i="20"/>
  <c r="IV55" i="20"/>
  <c r="IW55" i="20"/>
  <c r="IX55" i="20"/>
  <c r="IY55" i="20"/>
  <c r="IZ55" i="20"/>
  <c r="JA55" i="20"/>
  <c r="JB55" i="20"/>
  <c r="JC55" i="20"/>
  <c r="JD55" i="20"/>
  <c r="JE55" i="20"/>
  <c r="JF55" i="20"/>
  <c r="JG55" i="20"/>
  <c r="JH55" i="20"/>
  <c r="JI55" i="20"/>
  <c r="JJ55" i="20"/>
  <c r="JK55" i="20"/>
  <c r="JL55" i="20"/>
  <c r="JM55" i="20"/>
  <c r="JN55" i="20"/>
  <c r="JO55" i="20"/>
  <c r="JP55" i="20"/>
  <c r="JQ55" i="20"/>
  <c r="JR55" i="20"/>
  <c r="JS55" i="20"/>
  <c r="JT55" i="20"/>
  <c r="JU55" i="20"/>
  <c r="JV55" i="20"/>
  <c r="JW55" i="20"/>
  <c r="JX55" i="20"/>
  <c r="JY55" i="20"/>
  <c r="JZ55" i="20"/>
  <c r="KA55" i="20"/>
  <c r="KB55" i="20"/>
  <c r="KC55" i="20"/>
  <c r="KD55" i="20"/>
  <c r="KE55" i="20"/>
  <c r="KF55" i="20"/>
  <c r="KG55" i="20"/>
  <c r="KH55" i="20"/>
  <c r="KI55" i="20"/>
  <c r="KJ55" i="20"/>
  <c r="KK55" i="20"/>
  <c r="KL55" i="20"/>
  <c r="KM55" i="20"/>
  <c r="KN55" i="20"/>
  <c r="KO55" i="20"/>
  <c r="KP55" i="20"/>
  <c r="KQ55" i="20"/>
  <c r="KR55" i="20"/>
  <c r="KS55" i="20"/>
  <c r="KT55" i="20"/>
  <c r="KU55" i="20"/>
  <c r="KV55" i="20"/>
  <c r="KW55" i="20"/>
  <c r="KX55" i="20"/>
  <c r="KY55" i="20"/>
  <c r="KZ55" i="20"/>
  <c r="LA55" i="20"/>
  <c r="LB55" i="20"/>
  <c r="LC55" i="20"/>
  <c r="LD55" i="20"/>
  <c r="LE55" i="20"/>
  <c r="LF55" i="20"/>
  <c r="LG55" i="20"/>
  <c r="LH55" i="20"/>
  <c r="LI55" i="20"/>
  <c r="LJ55" i="20"/>
  <c r="LK55" i="20"/>
  <c r="LL55" i="20"/>
  <c r="LM55" i="20"/>
  <c r="LN55" i="20"/>
  <c r="LO55" i="20"/>
  <c r="LP55" i="20"/>
  <c r="LQ55" i="20"/>
  <c r="LR55" i="20"/>
  <c r="LS55" i="20"/>
  <c r="LT55" i="20"/>
  <c r="LU55" i="20"/>
  <c r="LV55" i="20"/>
  <c r="LW55" i="20"/>
  <c r="LX55" i="20"/>
  <c r="LY55" i="20"/>
  <c r="LZ55" i="20"/>
  <c r="MA55" i="20"/>
  <c r="MB55" i="20"/>
  <c r="MC55" i="20"/>
  <c r="MD55" i="20"/>
  <c r="ME55" i="20"/>
  <c r="MF55" i="20"/>
  <c r="MG55" i="20"/>
  <c r="MH55" i="20"/>
  <c r="MI55" i="20"/>
  <c r="MJ55" i="20"/>
  <c r="MK55" i="20"/>
  <c r="ML55" i="20"/>
  <c r="MM55" i="20"/>
  <c r="MN55" i="20"/>
  <c r="MO55" i="20"/>
  <c r="MP55" i="20"/>
  <c r="MQ55" i="20"/>
  <c r="MR55" i="20"/>
  <c r="MS55" i="20"/>
  <c r="MT55" i="20"/>
  <c r="MU55" i="20"/>
  <c r="MV55" i="20"/>
  <c r="MW55" i="20"/>
  <c r="MX55" i="20"/>
  <c r="MY55" i="20"/>
  <c r="MZ55" i="20"/>
  <c r="NA55" i="20"/>
  <c r="NB55" i="20"/>
  <c r="NC55" i="20"/>
  <c r="ND55" i="20"/>
  <c r="NE55" i="20"/>
  <c r="NF55" i="20"/>
  <c r="NG55" i="20"/>
  <c r="NH55" i="20"/>
  <c r="NI55" i="20"/>
  <c r="NJ55" i="20"/>
  <c r="NK55" i="20"/>
  <c r="NL55" i="20"/>
  <c r="NM55" i="20"/>
  <c r="NN55" i="20"/>
  <c r="NO55" i="20"/>
  <c r="NP55" i="20"/>
  <c r="NQ55" i="20"/>
  <c r="NR55" i="20"/>
  <c r="NS55" i="20"/>
  <c r="NT55" i="20"/>
  <c r="NU55" i="20"/>
  <c r="NV55" i="20"/>
  <c r="NW55" i="20"/>
  <c r="NX55" i="20"/>
  <c r="NY55" i="20"/>
  <c r="NZ55" i="20"/>
  <c r="OA55" i="20"/>
  <c r="OB55" i="20"/>
  <c r="OC55" i="20"/>
  <c r="OD55" i="20"/>
  <c r="OE55" i="20"/>
  <c r="OF55" i="20"/>
  <c r="OG55" i="20"/>
  <c r="OH55" i="20"/>
  <c r="OI55" i="20"/>
  <c r="OJ55" i="20"/>
  <c r="OK55" i="20"/>
  <c r="OL55" i="20"/>
  <c r="OM55" i="20"/>
  <c r="ON55" i="20"/>
  <c r="OO55" i="20"/>
  <c r="OP55" i="20"/>
  <c r="OQ55" i="20"/>
  <c r="OR55" i="20"/>
  <c r="OS55" i="20"/>
  <c r="OT55" i="20"/>
  <c r="OU55" i="20"/>
  <c r="OV55" i="20"/>
  <c r="OW55" i="20"/>
  <c r="OX55" i="20"/>
  <c r="OY55" i="20"/>
  <c r="OZ55" i="20"/>
  <c r="PA55" i="20"/>
  <c r="PB55" i="20"/>
  <c r="PC55" i="20"/>
  <c r="PD55" i="20"/>
  <c r="PE55" i="20"/>
  <c r="PF55" i="20"/>
  <c r="Q56" i="20"/>
  <c r="R56" i="20"/>
  <c r="S56" i="20"/>
  <c r="T56" i="20"/>
  <c r="U56" i="20"/>
  <c r="V56" i="20"/>
  <c r="W56" i="20"/>
  <c r="X56" i="20"/>
  <c r="Y56" i="20"/>
  <c r="Z56" i="20"/>
  <c r="AA56" i="20"/>
  <c r="AB56" i="20"/>
  <c r="AC56" i="20"/>
  <c r="AD56" i="20"/>
  <c r="AE56" i="20"/>
  <c r="AF56" i="20"/>
  <c r="AG56" i="20"/>
  <c r="AH56" i="20"/>
  <c r="AI56" i="20"/>
  <c r="AJ56" i="20"/>
  <c r="AK56" i="20"/>
  <c r="AL56" i="20"/>
  <c r="AM56" i="20"/>
  <c r="AN56" i="20"/>
  <c r="AO56" i="20"/>
  <c r="AP56" i="20"/>
  <c r="AQ56" i="20"/>
  <c r="AR56" i="20"/>
  <c r="AS56" i="20"/>
  <c r="AT56" i="20"/>
  <c r="AU56" i="20"/>
  <c r="AV56" i="20"/>
  <c r="AW56" i="20"/>
  <c r="AX56" i="20"/>
  <c r="AY56" i="20"/>
  <c r="AZ56" i="20"/>
  <c r="BA56" i="20"/>
  <c r="BB56" i="20"/>
  <c r="BC56" i="20"/>
  <c r="BD56" i="20"/>
  <c r="BE56" i="20"/>
  <c r="BF56" i="20"/>
  <c r="BG56" i="20"/>
  <c r="BH56" i="20"/>
  <c r="BI56" i="20"/>
  <c r="BJ56" i="20"/>
  <c r="BK56" i="20"/>
  <c r="BL56" i="20"/>
  <c r="BM56" i="20"/>
  <c r="BN56" i="20"/>
  <c r="BO56" i="20"/>
  <c r="BP56" i="20"/>
  <c r="BQ56" i="20"/>
  <c r="BR56" i="20"/>
  <c r="BS56" i="20"/>
  <c r="BT56" i="20"/>
  <c r="BU56" i="20"/>
  <c r="BV56" i="20"/>
  <c r="BW56" i="20"/>
  <c r="BX56" i="20"/>
  <c r="BY56" i="20"/>
  <c r="BZ56" i="20"/>
  <c r="CA56" i="20"/>
  <c r="CB56" i="20"/>
  <c r="CC56" i="20"/>
  <c r="CD56" i="20"/>
  <c r="CE56" i="20"/>
  <c r="CF56" i="20"/>
  <c r="CG56" i="20"/>
  <c r="CH56" i="20"/>
  <c r="CI56" i="20"/>
  <c r="CJ56" i="20"/>
  <c r="CK56" i="20"/>
  <c r="CL56" i="20"/>
  <c r="CM56" i="20"/>
  <c r="CN56" i="20"/>
  <c r="CO56" i="20"/>
  <c r="CP56" i="20"/>
  <c r="CQ56" i="20"/>
  <c r="CR56" i="20"/>
  <c r="CS56" i="20"/>
  <c r="CT56" i="20"/>
  <c r="CU56" i="20"/>
  <c r="CV56" i="20"/>
  <c r="CW56" i="20"/>
  <c r="CX56" i="20"/>
  <c r="CY56" i="20"/>
  <c r="CZ56" i="20"/>
  <c r="DA56" i="20"/>
  <c r="DB56" i="20"/>
  <c r="DC56" i="20"/>
  <c r="DD56" i="20"/>
  <c r="DE56" i="20"/>
  <c r="DF56" i="20"/>
  <c r="DG56" i="20"/>
  <c r="DH56" i="20"/>
  <c r="DI56" i="20"/>
  <c r="DJ56" i="20"/>
  <c r="DK56" i="20"/>
  <c r="DL56" i="20"/>
  <c r="DM56" i="20"/>
  <c r="DN56" i="20"/>
  <c r="DO56" i="20"/>
  <c r="DQ56" i="20"/>
  <c r="DR56" i="20"/>
  <c r="DS56" i="20"/>
  <c r="DT56" i="20"/>
  <c r="DU56" i="20"/>
  <c r="DV56" i="20"/>
  <c r="DW56" i="20"/>
  <c r="DX56" i="20"/>
  <c r="DY56" i="20"/>
  <c r="DZ56" i="20"/>
  <c r="EA56" i="20"/>
  <c r="EB56" i="20"/>
  <c r="EC56" i="20"/>
  <c r="ED56" i="20"/>
  <c r="EE56" i="20"/>
  <c r="EF56" i="20"/>
  <c r="EG56" i="20"/>
  <c r="EH56" i="20"/>
  <c r="EI56" i="20"/>
  <c r="EJ56" i="20"/>
  <c r="EK56" i="20"/>
  <c r="EL56" i="20"/>
  <c r="EM56" i="20"/>
  <c r="EN56" i="20"/>
  <c r="EO56" i="20"/>
  <c r="EP56" i="20"/>
  <c r="EQ56" i="20"/>
  <c r="ER56" i="20"/>
  <c r="ES56" i="20"/>
  <c r="ET56" i="20"/>
  <c r="EU56" i="20"/>
  <c r="EV56" i="20"/>
  <c r="EW56" i="20"/>
  <c r="EX56" i="20"/>
  <c r="EY56" i="20"/>
  <c r="EZ56" i="20"/>
  <c r="FA56" i="20"/>
  <c r="FB56" i="20"/>
  <c r="FC56" i="20"/>
  <c r="FD56" i="20"/>
  <c r="FE56" i="20"/>
  <c r="FF56" i="20"/>
  <c r="FG56" i="20"/>
  <c r="FH56" i="20"/>
  <c r="FI56" i="20"/>
  <c r="FJ56" i="20"/>
  <c r="FK56" i="20"/>
  <c r="FL56" i="20"/>
  <c r="FM56" i="20"/>
  <c r="FN56" i="20"/>
  <c r="FO56" i="20"/>
  <c r="FP56" i="20"/>
  <c r="FQ56" i="20"/>
  <c r="FR56" i="20"/>
  <c r="FS56" i="20"/>
  <c r="FT56" i="20"/>
  <c r="FU56" i="20"/>
  <c r="FV56" i="20"/>
  <c r="FW56" i="20"/>
  <c r="FX56" i="20"/>
  <c r="FY56" i="20"/>
  <c r="FZ56" i="20"/>
  <c r="GA56" i="20"/>
  <c r="GB56" i="20"/>
  <c r="GC56" i="20"/>
  <c r="GD56" i="20"/>
  <c r="GE56" i="20"/>
  <c r="GF56" i="20"/>
  <c r="GG56" i="20"/>
  <c r="GH56" i="20"/>
  <c r="GI56" i="20"/>
  <c r="GJ56" i="20"/>
  <c r="GK56" i="20"/>
  <c r="GL56" i="20"/>
  <c r="GM56" i="20"/>
  <c r="GN56" i="20"/>
  <c r="GO56" i="20"/>
  <c r="GP56" i="20"/>
  <c r="GQ56" i="20"/>
  <c r="GR56" i="20"/>
  <c r="GS56" i="20"/>
  <c r="GT56" i="20"/>
  <c r="GU56" i="20"/>
  <c r="GV56" i="20"/>
  <c r="GW56" i="20"/>
  <c r="GX56" i="20"/>
  <c r="GY56" i="20"/>
  <c r="GZ56" i="20"/>
  <c r="HA56" i="20"/>
  <c r="HB56" i="20"/>
  <c r="HC56" i="20"/>
  <c r="HD56" i="20"/>
  <c r="HE56" i="20"/>
  <c r="HF56" i="20"/>
  <c r="HG56" i="20"/>
  <c r="HH56" i="20"/>
  <c r="HI56" i="20"/>
  <c r="HJ56" i="20"/>
  <c r="HK56" i="20"/>
  <c r="HL56" i="20"/>
  <c r="HM56" i="20"/>
  <c r="HN56" i="20"/>
  <c r="HO56" i="20"/>
  <c r="HP56" i="20"/>
  <c r="HQ56" i="20"/>
  <c r="HR56" i="20"/>
  <c r="HS56" i="20"/>
  <c r="HT56" i="20"/>
  <c r="HU56" i="20"/>
  <c r="HV56" i="20"/>
  <c r="HW56" i="20"/>
  <c r="HX56" i="20"/>
  <c r="HY56" i="20"/>
  <c r="HZ56" i="20"/>
  <c r="IA56" i="20"/>
  <c r="IB56" i="20"/>
  <c r="IC56" i="20"/>
  <c r="ID56" i="20"/>
  <c r="IE56" i="20"/>
  <c r="IF56" i="20"/>
  <c r="IG56" i="20"/>
  <c r="IH56" i="20"/>
  <c r="II56" i="20"/>
  <c r="IJ56" i="20"/>
  <c r="IK56" i="20"/>
  <c r="IL56" i="20"/>
  <c r="IM56" i="20"/>
  <c r="IN56" i="20"/>
  <c r="IO56" i="20"/>
  <c r="IP56" i="20"/>
  <c r="IQ56" i="20"/>
  <c r="IR56" i="20"/>
  <c r="IS56" i="20"/>
  <c r="IT56" i="20"/>
  <c r="IU56" i="20"/>
  <c r="IV56" i="20"/>
  <c r="IW56" i="20"/>
  <c r="IX56" i="20"/>
  <c r="IY56" i="20"/>
  <c r="IZ56" i="20"/>
  <c r="JA56" i="20"/>
  <c r="JB56" i="20"/>
  <c r="JC56" i="20"/>
  <c r="JD56" i="20"/>
  <c r="JE56" i="20"/>
  <c r="JF56" i="20"/>
  <c r="JG56" i="20"/>
  <c r="JH56" i="20"/>
  <c r="JI56" i="20"/>
  <c r="JJ56" i="20"/>
  <c r="JK56" i="20"/>
  <c r="JL56" i="20"/>
  <c r="JM56" i="20"/>
  <c r="JN56" i="20"/>
  <c r="JO56" i="20"/>
  <c r="JP56" i="20"/>
  <c r="JQ56" i="20"/>
  <c r="JR56" i="20"/>
  <c r="JS56" i="20"/>
  <c r="JT56" i="20"/>
  <c r="JU56" i="20"/>
  <c r="JV56" i="20"/>
  <c r="JW56" i="20"/>
  <c r="JX56" i="20"/>
  <c r="JY56" i="20"/>
  <c r="JZ56" i="20"/>
  <c r="KA56" i="20"/>
  <c r="KB56" i="20"/>
  <c r="KC56" i="20"/>
  <c r="KD56" i="20"/>
  <c r="KE56" i="20"/>
  <c r="KF56" i="20"/>
  <c r="KG56" i="20"/>
  <c r="KH56" i="20"/>
  <c r="KI56" i="20"/>
  <c r="KJ56" i="20"/>
  <c r="KK56" i="20"/>
  <c r="KL56" i="20"/>
  <c r="KM56" i="20"/>
  <c r="KN56" i="20"/>
  <c r="KO56" i="20"/>
  <c r="KP56" i="20"/>
  <c r="KQ56" i="20"/>
  <c r="KR56" i="20"/>
  <c r="KS56" i="20"/>
  <c r="KT56" i="20"/>
  <c r="KU56" i="20"/>
  <c r="KV56" i="20"/>
  <c r="KW56" i="20"/>
  <c r="KX56" i="20"/>
  <c r="KY56" i="20"/>
  <c r="KZ56" i="20"/>
  <c r="LA56" i="20"/>
  <c r="LB56" i="20"/>
  <c r="LC56" i="20"/>
  <c r="LD56" i="20"/>
  <c r="LE56" i="20"/>
  <c r="LF56" i="20"/>
  <c r="LG56" i="20"/>
  <c r="LH56" i="20"/>
  <c r="LI56" i="20"/>
  <c r="LJ56" i="20"/>
  <c r="LK56" i="20"/>
  <c r="LL56" i="20"/>
  <c r="LM56" i="20"/>
  <c r="LN56" i="20"/>
  <c r="LO56" i="20"/>
  <c r="LP56" i="20"/>
  <c r="LQ56" i="20"/>
  <c r="LR56" i="20"/>
  <c r="LS56" i="20"/>
  <c r="LT56" i="20"/>
  <c r="LU56" i="20"/>
  <c r="LV56" i="20"/>
  <c r="LW56" i="20"/>
  <c r="LX56" i="20"/>
  <c r="LY56" i="20"/>
  <c r="LZ56" i="20"/>
  <c r="MA56" i="20"/>
  <c r="MB56" i="20"/>
  <c r="MC56" i="20"/>
  <c r="MD56" i="20"/>
  <c r="ME56" i="20"/>
  <c r="MF56" i="20"/>
  <c r="MG56" i="20"/>
  <c r="MH56" i="20"/>
  <c r="MI56" i="20"/>
  <c r="MJ56" i="20"/>
  <c r="MK56" i="20"/>
  <c r="ML56" i="20"/>
  <c r="MM56" i="20"/>
  <c r="MN56" i="20"/>
  <c r="MO56" i="20"/>
  <c r="MP56" i="20"/>
  <c r="MQ56" i="20"/>
  <c r="MR56" i="20"/>
  <c r="MS56" i="20"/>
  <c r="MT56" i="20"/>
  <c r="MU56" i="20"/>
  <c r="MV56" i="20"/>
  <c r="MW56" i="20"/>
  <c r="MX56" i="20"/>
  <c r="MY56" i="20"/>
  <c r="MZ56" i="20"/>
  <c r="NA56" i="20"/>
  <c r="NB56" i="20"/>
  <c r="NC56" i="20"/>
  <c r="ND56" i="20"/>
  <c r="NE56" i="20"/>
  <c r="NF56" i="20"/>
  <c r="NG56" i="20"/>
  <c r="NH56" i="20"/>
  <c r="NI56" i="20"/>
  <c r="NJ56" i="20"/>
  <c r="NK56" i="20"/>
  <c r="NL56" i="20"/>
  <c r="NM56" i="20"/>
  <c r="NN56" i="20"/>
  <c r="NO56" i="20"/>
  <c r="NP56" i="20"/>
  <c r="NQ56" i="20"/>
  <c r="NR56" i="20"/>
  <c r="NS56" i="20"/>
  <c r="NT56" i="20"/>
  <c r="NU56" i="20"/>
  <c r="NV56" i="20"/>
  <c r="NW56" i="20"/>
  <c r="NX56" i="20"/>
  <c r="NY56" i="20"/>
  <c r="NZ56" i="20"/>
  <c r="OA56" i="20"/>
  <c r="OB56" i="20"/>
  <c r="OC56" i="20"/>
  <c r="OD56" i="20"/>
  <c r="OE56" i="20"/>
  <c r="OF56" i="20"/>
  <c r="OG56" i="20"/>
  <c r="OH56" i="20"/>
  <c r="OI56" i="20"/>
  <c r="OJ56" i="20"/>
  <c r="OK56" i="20"/>
  <c r="OL56" i="20"/>
  <c r="OM56" i="20"/>
  <c r="ON56" i="20"/>
  <c r="OO56" i="20"/>
  <c r="OP56" i="20"/>
  <c r="OQ56" i="20"/>
  <c r="OR56" i="20"/>
  <c r="OS56" i="20"/>
  <c r="OT56" i="20"/>
  <c r="OU56" i="20"/>
  <c r="OV56" i="20"/>
  <c r="OW56" i="20"/>
  <c r="OX56" i="20"/>
  <c r="OY56" i="20"/>
  <c r="OZ56" i="20"/>
  <c r="PA56" i="20"/>
  <c r="PB56" i="20"/>
  <c r="PC56" i="20"/>
  <c r="PD56" i="20"/>
  <c r="PE56" i="20"/>
  <c r="PF56" i="20"/>
  <c r="AG2" i="14"/>
  <c r="AF2" i="14"/>
  <c r="AE2" i="14"/>
  <c r="AD2" i="14"/>
  <c r="D10" i="15"/>
  <c r="AC2" i="14"/>
  <c r="D9" i="15"/>
  <c r="AB2" i="14"/>
  <c r="D8" i="15"/>
  <c r="AA2" i="14"/>
  <c r="D7" i="15"/>
  <c r="Y2" i="14"/>
  <c r="D5" i="15"/>
  <c r="X2" i="14"/>
  <c r="W2" i="14"/>
  <c r="D62" i="15"/>
  <c r="V2" i="14"/>
  <c r="D61" i="15"/>
  <c r="U2" i="14"/>
  <c r="D60" i="15"/>
  <c r="T2" i="14"/>
  <c r="D59" i="15"/>
  <c r="S2" i="14"/>
  <c r="D58" i="15"/>
  <c r="R2" i="14"/>
  <c r="D57" i="15"/>
  <c r="Q2" i="14"/>
  <c r="D56" i="15"/>
  <c r="P2" i="14"/>
  <c r="D55" i="15"/>
  <c r="O2" i="14"/>
  <c r="D54" i="15"/>
  <c r="N2" i="14"/>
  <c r="D53" i="15"/>
  <c r="M2" i="14"/>
  <c r="L2" i="14"/>
  <c r="K2" i="14"/>
  <c r="J2" i="14"/>
  <c r="I2" i="14"/>
  <c r="H2" i="14"/>
  <c r="G2" i="14"/>
  <c r="F2" i="14"/>
  <c r="A2" i="14"/>
  <c r="B2" i="14"/>
  <c r="E6" i="14"/>
  <c r="B6" i="14"/>
  <c r="B4" i="14"/>
  <c r="A86" i="3"/>
  <c r="A148" i="1"/>
  <c r="X5" i="12"/>
  <c r="E24" i="13"/>
  <c r="Y5" i="12"/>
  <c r="A27" i="1"/>
  <c r="E3" i="14"/>
  <c r="B3" i="14"/>
  <c r="A99" i="3"/>
  <c r="A98" i="3"/>
  <c r="A96" i="3"/>
  <c r="A97" i="3"/>
  <c r="A95" i="3"/>
  <c r="A92" i="3"/>
  <c r="A91" i="3"/>
  <c r="A89" i="3"/>
  <c r="A90" i="3"/>
  <c r="A88" i="3"/>
  <c r="A80" i="3"/>
  <c r="A81" i="3"/>
  <c r="A82" i="3"/>
  <c r="A83" i="3"/>
  <c r="A84" i="3"/>
  <c r="A79" i="3"/>
  <c r="A85" i="3"/>
  <c r="CW4" i="12"/>
  <c r="D100" i="13"/>
  <c r="K41" i="15"/>
  <c r="CX4" i="12"/>
  <c r="D101" i="13"/>
  <c r="K42" i="15"/>
  <c r="A87" i="3"/>
  <c r="CY4" i="12"/>
  <c r="D102" i="13"/>
  <c r="K43" i="15"/>
  <c r="A94" i="3"/>
  <c r="CZ4" i="12"/>
  <c r="D103" i="13"/>
  <c r="K44" i="15"/>
  <c r="A78" i="3"/>
  <c r="A73" i="3"/>
  <c r="CR4" i="12"/>
  <c r="D95" i="13"/>
  <c r="O42" i="15"/>
  <c r="A74" i="3"/>
  <c r="CS4" i="12"/>
  <c r="D96" i="13"/>
  <c r="O43" i="15"/>
  <c r="A75" i="3"/>
  <c r="CT4" i="12"/>
  <c r="D97" i="13"/>
  <c r="O44" i="15"/>
  <c r="A76" i="3"/>
  <c r="CU4" i="12"/>
  <c r="D98" i="13"/>
  <c r="O45" i="15"/>
  <c r="A72" i="3"/>
  <c r="CQ4" i="12"/>
  <c r="D94" i="13"/>
  <c r="O41" i="15"/>
  <c r="A233" i="1"/>
  <c r="A234" i="1"/>
  <c r="A232" i="1"/>
  <c r="A231" i="1"/>
  <c r="A235" i="1"/>
  <c r="A230" i="1"/>
  <c r="A227" i="1"/>
  <c r="A226" i="1"/>
  <c r="A223" i="1"/>
  <c r="A224" i="1"/>
  <c r="A225" i="1"/>
  <c r="A228" i="1"/>
  <c r="A222" i="1"/>
  <c r="A220" i="1"/>
  <c r="A221" i="1"/>
  <c r="CK4" i="12"/>
  <c r="D73" i="13"/>
  <c r="O22" i="15"/>
  <c r="A229" i="1"/>
  <c r="CL4" i="12"/>
  <c r="D74" i="13"/>
  <c r="O23" i="15"/>
  <c r="A219" i="1"/>
  <c r="CJ4" i="12"/>
  <c r="D72" i="13"/>
  <c r="O21" i="15"/>
  <c r="A214" i="1"/>
  <c r="A215" i="1"/>
  <c r="A213" i="1"/>
  <c r="A212" i="1"/>
  <c r="A216" i="1"/>
  <c r="A211" i="1"/>
  <c r="A208" i="1"/>
  <c r="A207" i="1"/>
  <c r="A203" i="1"/>
  <c r="A204" i="1"/>
  <c r="A205" i="1"/>
  <c r="A206" i="1"/>
  <c r="A209" i="1"/>
  <c r="A202" i="1"/>
  <c r="A200" i="1"/>
  <c r="A201" i="1"/>
  <c r="CG4" i="12"/>
  <c r="D69" i="13"/>
  <c r="O16" i="15"/>
  <c r="A210" i="1"/>
  <c r="CH4" i="12"/>
  <c r="D70" i="13"/>
  <c r="O17" i="15"/>
  <c r="A199" i="1"/>
  <c r="CF4" i="12"/>
  <c r="D68" i="13"/>
  <c r="O15" i="15"/>
  <c r="A243" i="1"/>
  <c r="A242" i="1"/>
  <c r="A240" i="1"/>
  <c r="A241" i="1"/>
  <c r="A244" i="1"/>
  <c r="A239" i="1"/>
  <c r="A238" i="1"/>
  <c r="CN4" i="12"/>
  <c r="D76" i="13"/>
  <c r="O27" i="15"/>
  <c r="A250" i="1"/>
  <c r="A251" i="1"/>
  <c r="A249" i="1"/>
  <c r="A247" i="1"/>
  <c r="A248" i="1"/>
  <c r="A252" i="1"/>
  <c r="A246" i="1"/>
  <c r="A245" i="1"/>
  <c r="CO4" i="12"/>
  <c r="D77" i="13"/>
  <c r="O28" i="15"/>
  <c r="A237" i="1"/>
  <c r="A190" i="1"/>
  <c r="A191" i="1"/>
  <c r="A189" i="1"/>
  <c r="A164" i="1"/>
  <c r="A165" i="1"/>
  <c r="A163" i="1"/>
  <c r="A157" i="1"/>
  <c r="A156" i="1"/>
  <c r="A188" i="1"/>
  <c r="A192" i="1"/>
  <c r="A187" i="1"/>
  <c r="A185" i="1"/>
  <c r="A184" i="1"/>
  <c r="A181" i="1"/>
  <c r="A182" i="1"/>
  <c r="A180" i="1"/>
  <c r="A170" i="1"/>
  <c r="A171" i="1"/>
  <c r="A172" i="1"/>
  <c r="A173" i="1"/>
  <c r="A174" i="1"/>
  <c r="A175" i="1"/>
  <c r="A176" i="1"/>
  <c r="A177" i="1"/>
  <c r="A178" i="1"/>
  <c r="A169" i="1"/>
  <c r="A161" i="1"/>
  <c r="A162" i="1"/>
  <c r="A166" i="1"/>
  <c r="A160" i="1"/>
  <c r="A151" i="1"/>
  <c r="A152" i="1"/>
  <c r="A153" i="1"/>
  <c r="A154" i="1"/>
  <c r="A155" i="1"/>
  <c r="A158" i="1"/>
  <c r="A150" i="1"/>
  <c r="BS4" i="12"/>
  <c r="D55" i="13"/>
  <c r="K16" i="15"/>
  <c r="A149" i="1"/>
  <c r="BT4" i="12"/>
  <c r="D56" i="13"/>
  <c r="K17" i="15"/>
  <c r="A159" i="1"/>
  <c r="BU4" i="12"/>
  <c r="D57" i="13"/>
  <c r="K18" i="15"/>
  <c r="A167" i="1"/>
  <c r="BV4" i="12"/>
  <c r="D58" i="13"/>
  <c r="K19" i="15"/>
  <c r="A168" i="1"/>
  <c r="BW4" i="12"/>
  <c r="D59" i="13"/>
  <c r="K20" i="15"/>
  <c r="A179" i="1"/>
  <c r="BX4" i="12"/>
  <c r="D60" i="13"/>
  <c r="K21" i="15"/>
  <c r="A183" i="1"/>
  <c r="BY4" i="12"/>
  <c r="D61" i="13"/>
  <c r="K22" i="15"/>
  <c r="A186" i="1"/>
  <c r="BZ4" i="12"/>
  <c r="D62" i="13"/>
  <c r="K23" i="15"/>
  <c r="A193" i="1"/>
  <c r="CA4" i="12"/>
  <c r="D63" i="13"/>
  <c r="K24" i="15"/>
  <c r="A194" i="1"/>
  <c r="CB4" i="12"/>
  <c r="D64" i="13"/>
  <c r="K25" i="15"/>
  <c r="A195" i="1"/>
  <c r="CC4" i="12"/>
  <c r="D65" i="13"/>
  <c r="K26" i="15"/>
  <c r="A196" i="1"/>
  <c r="CD4" i="12"/>
  <c r="D66" i="13"/>
  <c r="K27" i="15"/>
  <c r="A147" i="1"/>
  <c r="BR4" i="12"/>
  <c r="D54" i="13"/>
  <c r="K15" i="15"/>
  <c r="E5" i="14"/>
  <c r="E7" i="14"/>
  <c r="E8" i="14"/>
  <c r="E9" i="14"/>
  <c r="E11" i="14"/>
  <c r="E13" i="14"/>
  <c r="E2" i="14"/>
  <c r="E14" i="14"/>
  <c r="E15" i="14"/>
  <c r="E16" i="14"/>
  <c r="E17" i="14"/>
  <c r="E19" i="14"/>
  <c r="E20" i="14"/>
  <c r="E4" i="14"/>
  <c r="B19" i="14"/>
  <c r="B17" i="14"/>
  <c r="B16" i="14"/>
  <c r="A65" i="3"/>
  <c r="E1" i="13"/>
  <c r="S4" i="19"/>
  <c r="S4" i="18"/>
  <c r="C62" i="15"/>
  <c r="C61" i="15"/>
  <c r="C60" i="15"/>
  <c r="C59" i="15"/>
  <c r="C58" i="15"/>
  <c r="C57" i="15"/>
  <c r="C56" i="15"/>
  <c r="C55" i="15"/>
  <c r="C54" i="15"/>
  <c r="C53" i="15"/>
  <c r="C14" i="15"/>
  <c r="G14" i="15"/>
  <c r="K14" i="15"/>
  <c r="O14" i="15"/>
  <c r="O20" i="15"/>
  <c r="O26" i="15"/>
  <c r="G15" i="15"/>
  <c r="G16" i="15"/>
  <c r="G17" i="15"/>
  <c r="G18" i="15"/>
  <c r="G19" i="15"/>
  <c r="G20" i="15"/>
  <c r="G21" i="15"/>
  <c r="G22" i="15"/>
  <c r="G23" i="15"/>
  <c r="G24" i="15"/>
  <c r="G25" i="15"/>
  <c r="G26" i="15"/>
  <c r="G27" i="15"/>
  <c r="G28" i="15"/>
  <c r="G29" i="15"/>
  <c r="G30" i="15"/>
  <c r="G31" i="15"/>
  <c r="G32" i="15"/>
  <c r="G33" i="15"/>
  <c r="G41" i="15"/>
  <c r="G42" i="15"/>
  <c r="C41" i="15"/>
  <c r="G43" i="15"/>
  <c r="G44" i="15"/>
  <c r="C42" i="15"/>
  <c r="C43" i="15"/>
  <c r="G45" i="15"/>
  <c r="C44" i="15"/>
  <c r="G46" i="15"/>
  <c r="C45" i="15"/>
  <c r="G47" i="15"/>
  <c r="G48" i="15"/>
  <c r="C32" i="15"/>
  <c r="C33" i="15"/>
  <c r="C34" i="15"/>
  <c r="C35" i="15"/>
  <c r="C36" i="15"/>
  <c r="C25" i="15"/>
  <c r="C26" i="15"/>
  <c r="C27" i="15"/>
  <c r="C28" i="15"/>
  <c r="C29" i="15"/>
  <c r="C30" i="15"/>
  <c r="C31" i="15"/>
  <c r="C16" i="15"/>
  <c r="C17" i="15"/>
  <c r="C18" i="15"/>
  <c r="C19" i="15"/>
  <c r="C20" i="15"/>
  <c r="C21" i="15"/>
  <c r="C22" i="15"/>
  <c r="C23" i="15"/>
  <c r="C24" i="15"/>
  <c r="C15" i="15"/>
  <c r="B14" i="14"/>
  <c r="B15" i="14"/>
  <c r="B9" i="14"/>
  <c r="B11" i="14"/>
  <c r="B5" i="14"/>
  <c r="B7" i="14"/>
  <c r="B8" i="14"/>
  <c r="B13" i="14"/>
  <c r="B20" i="14"/>
  <c r="F5" i="12"/>
  <c r="A42" i="3"/>
  <c r="G5" i="12"/>
  <c r="E7" i="13"/>
  <c r="E5" i="12"/>
  <c r="E5" i="13"/>
  <c r="A20" i="8"/>
  <c r="A15" i="8"/>
  <c r="A16" i="8"/>
  <c r="A17" i="8"/>
  <c r="A18" i="8"/>
  <c r="A19" i="8"/>
  <c r="A21" i="8"/>
  <c r="A22" i="8"/>
  <c r="A23" i="8"/>
  <c r="A14" i="8"/>
  <c r="A13" i="8"/>
  <c r="A12" i="8"/>
  <c r="A11" i="8"/>
  <c r="A10" i="8"/>
  <c r="A9" i="8"/>
  <c r="A8" i="8"/>
  <c r="A7" i="8"/>
  <c r="A6" i="8"/>
  <c r="A5" i="8"/>
  <c r="A4" i="8"/>
  <c r="A3" i="8"/>
  <c r="A2" i="8"/>
  <c r="A6" i="7"/>
  <c r="A7" i="7"/>
  <c r="A8" i="7"/>
  <c r="A9" i="7"/>
  <c r="A10" i="7"/>
  <c r="A11" i="7"/>
  <c r="A5" i="7"/>
  <c r="A3" i="7"/>
  <c r="A4" i="7"/>
  <c r="A12" i="7"/>
  <c r="A2" i="7"/>
  <c r="A1" i="7"/>
  <c r="E4" i="13"/>
  <c r="D5" i="12"/>
  <c r="A21" i="5"/>
  <c r="A20" i="5"/>
  <c r="A19" i="5"/>
  <c r="A18" i="5"/>
  <c r="A17" i="5"/>
  <c r="A16" i="5"/>
  <c r="A15" i="5"/>
  <c r="A14" i="5"/>
  <c r="A13" i="5"/>
  <c r="A12" i="5"/>
  <c r="A11" i="5"/>
  <c r="A10" i="5"/>
  <c r="A9" i="5"/>
  <c r="A8" i="5"/>
  <c r="A7" i="5"/>
  <c r="A6" i="5"/>
  <c r="A5" i="5"/>
  <c r="A4" i="5"/>
  <c r="A3" i="5"/>
  <c r="A2" i="5"/>
  <c r="A1" i="5"/>
  <c r="A18" i="4"/>
  <c r="A19" i="4"/>
  <c r="A20" i="4"/>
  <c r="A21" i="4"/>
  <c r="A22" i="4"/>
  <c r="A23" i="4"/>
  <c r="A17" i="4"/>
  <c r="A15" i="4"/>
  <c r="A14" i="4"/>
  <c r="A6" i="4"/>
  <c r="A7" i="4"/>
  <c r="A8" i="4"/>
  <c r="A9" i="4"/>
  <c r="A10" i="4"/>
  <c r="A11" i="4"/>
  <c r="A5" i="4"/>
  <c r="A3" i="4"/>
  <c r="A4" i="4"/>
  <c r="A12" i="4"/>
  <c r="A13" i="4"/>
  <c r="A16" i="4"/>
  <c r="A2" i="4"/>
  <c r="A112" i="3"/>
  <c r="A111" i="3"/>
  <c r="A110" i="3"/>
  <c r="A109" i="3"/>
  <c r="A107" i="3"/>
  <c r="A108" i="3"/>
  <c r="A106" i="3"/>
  <c r="A105" i="3"/>
  <c r="A104" i="3"/>
  <c r="A103" i="3"/>
  <c r="A77" i="3"/>
  <c r="A71" i="3"/>
  <c r="A66" i="3"/>
  <c r="A67" i="3"/>
  <c r="A68" i="3"/>
  <c r="A69" i="3"/>
  <c r="A70" i="3"/>
  <c r="A63" i="3"/>
  <c r="A62" i="3"/>
  <c r="A60" i="3"/>
  <c r="A61" i="3"/>
  <c r="A59" i="3"/>
  <c r="A58" i="3"/>
  <c r="A56" i="3"/>
  <c r="A55" i="3"/>
  <c r="A53" i="3"/>
  <c r="A54" i="3"/>
  <c r="A52" i="3"/>
  <c r="A50" i="3"/>
  <c r="A51" i="3"/>
  <c r="A49" i="3"/>
  <c r="A44" i="3"/>
  <c r="A45" i="3"/>
  <c r="A46" i="3"/>
  <c r="A47" i="3"/>
  <c r="A48" i="3"/>
  <c r="A43" i="3"/>
  <c r="A41" i="3"/>
  <c r="A40" i="3"/>
  <c r="A39" i="3"/>
  <c r="A38" i="3"/>
  <c r="A36" i="3"/>
  <c r="A35" i="3"/>
  <c r="A33" i="3"/>
  <c r="A34" i="3"/>
  <c r="A32" i="3"/>
  <c r="A31" i="3"/>
  <c r="A29" i="3"/>
  <c r="A28" i="3"/>
  <c r="A26" i="3"/>
  <c r="A27" i="3"/>
  <c r="A25" i="3"/>
  <c r="A23" i="3"/>
  <c r="A24" i="3"/>
  <c r="A22" i="3"/>
  <c r="A17" i="3"/>
  <c r="A18" i="3"/>
  <c r="A19" i="3"/>
  <c r="A20" i="3"/>
  <c r="A21" i="3"/>
  <c r="A16" i="3"/>
  <c r="A15" i="3"/>
  <c r="A14" i="3"/>
  <c r="A13" i="3"/>
  <c r="A12" i="3"/>
  <c r="A6" i="3"/>
  <c r="A7" i="3"/>
  <c r="A8" i="3"/>
  <c r="A9" i="3"/>
  <c r="A10" i="3"/>
  <c r="A11" i="3"/>
  <c r="A5" i="3"/>
  <c r="A3" i="3"/>
  <c r="A4" i="3"/>
  <c r="A2" i="3"/>
  <c r="A1" i="3"/>
  <c r="A313" i="1"/>
  <c r="A307" i="1"/>
  <c r="A308" i="1"/>
  <c r="A309" i="1"/>
  <c r="A310" i="1"/>
  <c r="A311" i="1"/>
  <c r="A306" i="1"/>
  <c r="A305" i="1"/>
  <c r="A304" i="1"/>
  <c r="A303" i="1"/>
  <c r="A302" i="1"/>
  <c r="A301" i="1"/>
  <c r="A300" i="1"/>
  <c r="A299" i="1"/>
  <c r="A298" i="1"/>
  <c r="A297" i="1"/>
  <c r="A290" i="1"/>
  <c r="A291" i="1"/>
  <c r="A292" i="1"/>
  <c r="A293" i="1"/>
  <c r="A294" i="1"/>
  <c r="A295" i="1"/>
  <c r="A296" i="1"/>
  <c r="A289" i="1"/>
  <c r="A288" i="1"/>
  <c r="A286" i="1"/>
  <c r="A285" i="1"/>
  <c r="A284" i="1"/>
  <c r="A283" i="1"/>
  <c r="A281" i="1"/>
  <c r="A280" i="1"/>
  <c r="A279" i="1"/>
  <c r="A277" i="1"/>
  <c r="A278" i="1"/>
  <c r="A276" i="1"/>
  <c r="A275" i="1"/>
  <c r="A272" i="1"/>
  <c r="A273" i="1"/>
  <c r="A274" i="1"/>
  <c r="A271" i="1"/>
  <c r="A270" i="1"/>
  <c r="A268" i="1"/>
  <c r="A267" i="1"/>
  <c r="A266" i="1"/>
  <c r="A265" i="1"/>
  <c r="A264" i="1"/>
  <c r="A263" i="1"/>
  <c r="A262" i="1"/>
  <c r="A261" i="1"/>
  <c r="A260" i="1"/>
  <c r="A259" i="1"/>
  <c r="A258" i="1"/>
  <c r="A257" i="1"/>
  <c r="A256" i="1"/>
  <c r="A255" i="1"/>
  <c r="A198" i="1"/>
  <c r="A218" i="1"/>
  <c r="A146" i="1"/>
  <c r="A144" i="1"/>
  <c r="A143" i="1"/>
  <c r="A142" i="1"/>
  <c r="A141" i="1"/>
  <c r="A140" i="1"/>
  <c r="A138" i="1"/>
  <c r="A139" i="1"/>
  <c r="A137" i="1"/>
  <c r="A136" i="1"/>
  <c r="A135" i="1"/>
  <c r="A134" i="1"/>
  <c r="A133" i="1"/>
  <c r="A132" i="1"/>
  <c r="A131" i="1"/>
  <c r="A130" i="1"/>
  <c r="A129" i="1"/>
  <c r="A127" i="1"/>
  <c r="A128" i="1"/>
  <c r="A126" i="1"/>
  <c r="A121" i="1"/>
  <c r="A122" i="1"/>
  <c r="A123" i="1"/>
  <c r="A124" i="1"/>
  <c r="A125" i="1"/>
  <c r="A120" i="1"/>
  <c r="A119" i="1"/>
  <c r="A118" i="1"/>
  <c r="A117" i="1"/>
  <c r="A116" i="1"/>
  <c r="A115" i="1"/>
  <c r="A114" i="1"/>
  <c r="A113" i="1"/>
  <c r="A112" i="1"/>
  <c r="A111" i="1"/>
  <c r="A110" i="1"/>
  <c r="A109" i="1"/>
  <c r="A108" i="1"/>
  <c r="A107" i="1"/>
  <c r="A106" i="1"/>
  <c r="A100" i="1"/>
  <c r="A101" i="1"/>
  <c r="A102" i="1"/>
  <c r="A103" i="1"/>
  <c r="A104" i="1"/>
  <c r="A105" i="1"/>
  <c r="A97" i="1"/>
  <c r="A98" i="1"/>
  <c r="A99" i="1"/>
  <c r="A96" i="1"/>
  <c r="A95" i="1"/>
  <c r="A90" i="1"/>
  <c r="A91" i="1"/>
  <c r="A92" i="1"/>
  <c r="A93" i="1"/>
  <c r="A94" i="1"/>
  <c r="A89" i="1"/>
  <c r="A88" i="1"/>
  <c r="A86" i="1"/>
  <c r="A87" i="1"/>
  <c r="A85" i="1"/>
  <c r="A84" i="1"/>
  <c r="A83" i="1"/>
  <c r="A81" i="1"/>
  <c r="A82" i="1"/>
  <c r="A80" i="1"/>
  <c r="A78" i="1"/>
  <c r="A79" i="1"/>
  <c r="A77" i="1"/>
  <c r="A75" i="1"/>
  <c r="A76" i="1"/>
  <c r="A74" i="1"/>
  <c r="A73" i="1"/>
  <c r="A72" i="1"/>
  <c r="A71" i="1"/>
  <c r="A70" i="1"/>
  <c r="A69" i="1"/>
  <c r="A68" i="1"/>
  <c r="A67" i="1"/>
  <c r="A66" i="1"/>
  <c r="A65" i="1"/>
  <c r="A63" i="1"/>
  <c r="A64" i="1"/>
  <c r="A62" i="1"/>
  <c r="A61" i="1"/>
  <c r="A60" i="1"/>
  <c r="A59" i="1"/>
  <c r="A58" i="1"/>
  <c r="A57" i="1"/>
  <c r="A56" i="1"/>
  <c r="A55" i="1"/>
  <c r="A54" i="1"/>
  <c r="A53" i="1"/>
  <c r="A52" i="1"/>
  <c r="A50" i="1"/>
  <c r="A47" i="1"/>
  <c r="A48" i="1"/>
  <c r="A49" i="1"/>
  <c r="A51" i="1"/>
  <c r="A46" i="1"/>
  <c r="A44" i="1"/>
  <c r="A43" i="1"/>
  <c r="A42" i="1"/>
  <c r="A26" i="1"/>
  <c r="A28" i="1"/>
  <c r="A29" i="1"/>
  <c r="A30" i="1"/>
  <c r="A31" i="1"/>
  <c r="A32" i="1"/>
  <c r="A33" i="1"/>
  <c r="A34" i="1"/>
  <c r="A35" i="1"/>
  <c r="A36" i="1"/>
  <c r="A37" i="1"/>
  <c r="A38" i="1"/>
  <c r="A39" i="1"/>
  <c r="A40" i="1"/>
  <c r="A41" i="1"/>
  <c r="A45" i="1"/>
  <c r="A25" i="1"/>
  <c r="A24" i="1"/>
  <c r="A23" i="1"/>
  <c r="A22" i="1"/>
  <c r="A21" i="1"/>
  <c r="A20" i="1"/>
  <c r="A14" i="1"/>
  <c r="A15" i="1"/>
  <c r="A16" i="1"/>
  <c r="A17" i="1"/>
  <c r="A18" i="1"/>
  <c r="A19" i="1"/>
  <c r="A13" i="1"/>
  <c r="A12" i="1"/>
  <c r="A6" i="1"/>
  <c r="A7" i="1"/>
  <c r="A8" i="1"/>
  <c r="A9" i="1"/>
  <c r="A10" i="1"/>
  <c r="A11" i="1"/>
  <c r="A5" i="1"/>
  <c r="A3" i="1"/>
  <c r="A4" i="1"/>
  <c r="A2" i="1"/>
  <c r="A1" i="1"/>
  <c r="C5" i="12"/>
  <c r="G11" i="15"/>
  <c r="D6" i="14"/>
  <c r="C2" i="14"/>
  <c r="D2" i="14"/>
  <c r="D5" i="14"/>
  <c r="D3" i="14"/>
  <c r="D16" i="14"/>
  <c r="D17" i="14"/>
  <c r="D19" i="14"/>
  <c r="D15" i="14"/>
  <c r="D13" i="14"/>
  <c r="D14" i="14"/>
  <c r="D7" i="14"/>
  <c r="D20" i="14"/>
  <c r="D11" i="14"/>
  <c r="D9" i="14"/>
  <c r="D8" i="14"/>
  <c r="B5" i="12"/>
  <c r="E2" i="13"/>
  <c r="V1" i="1"/>
  <c r="E3" i="13"/>
  <c r="D4" i="14"/>
  <c r="W1" i="1"/>
  <c r="CT5" i="12"/>
  <c r="E97" i="13"/>
  <c r="P44" i="15"/>
  <c r="U79" i="3"/>
  <c r="U83" i="3"/>
  <c r="CY5" i="12"/>
  <c r="CS5" i="12"/>
  <c r="E96" i="13"/>
  <c r="P43" i="15"/>
  <c r="U82" i="3"/>
  <c r="CX5" i="12"/>
  <c r="CZ5" i="12"/>
  <c r="CQ5" i="12"/>
  <c r="CU5" i="12"/>
  <c r="E98" i="13"/>
  <c r="P45" i="15"/>
  <c r="U80" i="3"/>
  <c r="U84" i="3"/>
  <c r="CR5" i="12"/>
  <c r="E95" i="13"/>
  <c r="P42" i="15"/>
  <c r="U77" i="3"/>
  <c r="U81" i="3"/>
  <c r="CW5" i="12"/>
  <c r="W150" i="1"/>
  <c r="W154" i="1"/>
  <c r="W158" i="1"/>
  <c r="W162" i="1"/>
  <c r="W166" i="1"/>
  <c r="W174" i="1"/>
  <c r="W178" i="1"/>
  <c r="W147" i="1"/>
  <c r="W151" i="1"/>
  <c r="W155" i="1"/>
  <c r="W159" i="1"/>
  <c r="W163" i="1"/>
  <c r="W167" i="1"/>
  <c r="W171" i="1"/>
  <c r="W148" i="1"/>
  <c r="W156" i="1"/>
  <c r="W164" i="1"/>
  <c r="W152" i="1"/>
  <c r="W168" i="1"/>
  <c r="W149" i="1"/>
  <c r="W157" i="1"/>
  <c r="W165" i="1"/>
  <c r="W160" i="1"/>
  <c r="W176" i="1"/>
  <c r="W153" i="1"/>
  <c r="U106" i="3"/>
  <c r="U32" i="3"/>
  <c r="U7" i="3"/>
  <c r="U103" i="3"/>
  <c r="U35" i="3"/>
  <c r="BC5" i="12"/>
  <c r="BE5" i="12"/>
  <c r="U109" i="3"/>
  <c r="BG5" i="12"/>
  <c r="BM5" i="12"/>
  <c r="U6" i="3"/>
  <c r="U34" i="3"/>
  <c r="U5" i="3"/>
  <c r="U2" i="3"/>
  <c r="U9" i="3"/>
  <c r="BN5" i="12"/>
  <c r="U36" i="3"/>
  <c r="V1" i="3"/>
  <c r="BB5" i="12"/>
  <c r="U104" i="3"/>
  <c r="U107" i="3"/>
  <c r="U3" i="3"/>
  <c r="BL5" i="12"/>
  <c r="BO5" i="12"/>
  <c r="U110" i="3"/>
  <c r="BJ5" i="12"/>
  <c r="BK5" i="12"/>
  <c r="BH5" i="12"/>
  <c r="BD5" i="12"/>
  <c r="BP5" i="12"/>
  <c r="X1" i="1"/>
  <c r="W262" i="1"/>
  <c r="W306" i="1"/>
  <c r="W7" i="1"/>
  <c r="W20" i="1"/>
  <c r="W9" i="1"/>
  <c r="W299" i="1"/>
  <c r="W6" i="1"/>
  <c r="W265" i="1"/>
  <c r="W261" i="1"/>
  <c r="W308" i="1"/>
  <c r="W263" i="1"/>
  <c r="W257" i="1"/>
  <c r="W292" i="1"/>
  <c r="W279" i="1"/>
  <c r="W300" i="1"/>
  <c r="W305" i="1"/>
  <c r="W18" i="1"/>
  <c r="W12" i="1"/>
  <c r="W296" i="1"/>
  <c r="W5" i="1"/>
  <c r="W304" i="1"/>
  <c r="W311" i="1"/>
  <c r="W309" i="1"/>
  <c r="W146" i="1"/>
  <c r="W301" i="1"/>
  <c r="W281" i="1"/>
  <c r="W3" i="1"/>
  <c r="W276" i="1"/>
  <c r="W288" i="1"/>
  <c r="W310" i="1"/>
  <c r="W14" i="1"/>
  <c r="W16" i="1"/>
  <c r="W259" i="1"/>
  <c r="W294" i="1"/>
  <c r="W21" i="1"/>
  <c r="W256" i="1"/>
  <c r="W284" i="1"/>
  <c r="W255" i="1"/>
  <c r="W266" i="1"/>
  <c r="W280" i="1"/>
  <c r="W302" i="1"/>
  <c r="W2" i="1"/>
  <c r="W277" i="1"/>
  <c r="W285" i="1"/>
  <c r="W15" i="1"/>
  <c r="W23" i="1"/>
  <c r="W307" i="1"/>
  <c r="W260" i="1"/>
  <c r="W289" i="1"/>
  <c r="W13" i="1"/>
  <c r="W267" i="1"/>
  <c r="E88" i="13"/>
  <c r="D44" i="15"/>
  <c r="E94" i="13"/>
  <c r="P41" i="15"/>
  <c r="E102" i="13"/>
  <c r="L43" i="15"/>
  <c r="E86" i="13"/>
  <c r="D43" i="15"/>
  <c r="E89" i="13"/>
  <c r="H46" i="15"/>
  <c r="E100" i="13"/>
  <c r="L41" i="15"/>
  <c r="E83" i="13"/>
  <c r="H43" i="15"/>
  <c r="E85" i="13"/>
  <c r="D42" i="15"/>
  <c r="E80" i="13"/>
  <c r="H41" i="15"/>
  <c r="E101" i="13"/>
  <c r="L42" i="15"/>
  <c r="E90" i="13"/>
  <c r="D45" i="15"/>
  <c r="E84" i="13"/>
  <c r="H44" i="15"/>
  <c r="E103" i="13"/>
  <c r="L44" i="15"/>
  <c r="E92" i="13"/>
  <c r="H48" i="15"/>
  <c r="E87" i="13"/>
  <c r="H45" i="15"/>
  <c r="E91" i="13"/>
  <c r="H47" i="15"/>
  <c r="E82" i="13"/>
  <c r="D41" i="15"/>
  <c r="E81" i="13"/>
  <c r="H42" i="15"/>
  <c r="C18" i="18"/>
  <c r="J10" i="19"/>
  <c r="P5" i="19"/>
  <c r="C5" i="19"/>
  <c r="J6" i="19"/>
  <c r="J8" i="18"/>
  <c r="J4" i="19"/>
  <c r="C7" i="19"/>
  <c r="C8" i="18"/>
  <c r="C4" i="18"/>
  <c r="C6" i="18"/>
  <c r="P4" i="19"/>
  <c r="C18" i="19"/>
  <c r="BU5" i="12"/>
  <c r="BV5" i="12"/>
  <c r="E58" i="13"/>
  <c r="L19" i="15"/>
  <c r="CL5" i="12"/>
  <c r="E74" i="13"/>
  <c r="P23" i="15"/>
  <c r="C21" i="18"/>
  <c r="AN5" i="12"/>
  <c r="E40" i="13"/>
  <c r="J18" i="18"/>
  <c r="AL5" i="12"/>
  <c r="E38" i="13"/>
  <c r="AK5" i="12"/>
  <c r="E37" i="13"/>
  <c r="P19" i="18"/>
  <c r="CN5" i="12"/>
  <c r="E76" i="13"/>
  <c r="P27" i="15"/>
  <c r="CO5" i="12"/>
  <c r="E77" i="13"/>
  <c r="P28" i="15"/>
  <c r="CC5" i="12"/>
  <c r="E65" i="13"/>
  <c r="L26" i="15"/>
  <c r="BX5" i="12"/>
  <c r="E60" i="13"/>
  <c r="L21" i="15"/>
  <c r="BT5" i="12"/>
  <c r="CD5" i="12"/>
  <c r="E66" i="13"/>
  <c r="L27" i="15"/>
  <c r="BS5" i="12"/>
  <c r="CB5" i="12"/>
  <c r="E64" i="13"/>
  <c r="L25" i="15"/>
  <c r="CA5" i="12"/>
  <c r="E63" i="13"/>
  <c r="L24" i="15"/>
  <c r="CK5" i="12"/>
  <c r="E73" i="13"/>
  <c r="P22" i="15"/>
  <c r="CH5" i="12"/>
  <c r="E70" i="13"/>
  <c r="P17" i="15"/>
  <c r="BW5" i="12"/>
  <c r="E59" i="13"/>
  <c r="L20" i="15"/>
  <c r="BR5" i="12"/>
  <c r="E54" i="13"/>
  <c r="BZ5" i="12"/>
  <c r="E62" i="13"/>
  <c r="L23" i="15"/>
  <c r="CJ5" i="12"/>
  <c r="E72" i="13"/>
  <c r="P21" i="15"/>
  <c r="CF5" i="12"/>
  <c r="BY5" i="12"/>
  <c r="E61" i="13"/>
  <c r="L22" i="15"/>
  <c r="CG5" i="12"/>
  <c r="E69" i="13"/>
  <c r="P16" i="15"/>
  <c r="G27" i="18"/>
  <c r="C19" i="19"/>
  <c r="C20" i="19"/>
  <c r="AI5" i="12"/>
  <c r="E35" i="13"/>
  <c r="AA5" i="12"/>
  <c r="E27" i="13"/>
  <c r="J25" i="19"/>
  <c r="C26" i="19"/>
  <c r="S26" i="18"/>
  <c r="P18" i="18"/>
  <c r="C11" i="19"/>
  <c r="B37" i="19"/>
  <c r="AV5" i="12"/>
  <c r="E48" i="13"/>
  <c r="L5" i="12"/>
  <c r="AH5" i="12"/>
  <c r="E34" i="13"/>
  <c r="C21" i="19"/>
  <c r="AT5" i="12"/>
  <c r="E46" i="13"/>
  <c r="AP5" i="12"/>
  <c r="E42" i="13"/>
  <c r="AC5" i="12"/>
  <c r="E29" i="13"/>
  <c r="AR5" i="12"/>
  <c r="E44" i="13"/>
  <c r="P18" i="19"/>
  <c r="T26" i="19"/>
  <c r="P21" i="18"/>
  <c r="M26" i="19"/>
  <c r="C19" i="18"/>
  <c r="AU5" i="12"/>
  <c r="E47" i="13"/>
  <c r="J5" i="19"/>
  <c r="V5" i="12"/>
  <c r="U5" i="12"/>
  <c r="AX5" i="12"/>
  <c r="E50" i="13"/>
  <c r="T5" i="12"/>
  <c r="AF5" i="12"/>
  <c r="E32" i="13"/>
  <c r="O5" i="12"/>
  <c r="P22" i="19"/>
  <c r="AE5" i="12"/>
  <c r="E31" i="13"/>
  <c r="J22" i="19"/>
  <c r="J20" i="18"/>
  <c r="G31" i="18"/>
  <c r="J12" i="19"/>
  <c r="P26" i="19"/>
  <c r="J11" i="18"/>
  <c r="AY5" i="12"/>
  <c r="E51" i="13"/>
  <c r="AD5" i="12"/>
  <c r="E30" i="13"/>
  <c r="M7" i="18"/>
  <c r="R5" i="12"/>
  <c r="P26" i="18"/>
  <c r="J7" i="19"/>
  <c r="M27" i="18"/>
  <c r="S5" i="12"/>
  <c r="J9" i="18"/>
  <c r="C9" i="18"/>
  <c r="J10" i="18"/>
  <c r="E68" i="13"/>
  <c r="P15" i="15"/>
  <c r="E55" i="13"/>
  <c r="L16" i="15"/>
  <c r="E56" i="13"/>
  <c r="L17" i="15"/>
  <c r="E57" i="13"/>
  <c r="L18" i="15"/>
  <c r="J21" i="19"/>
  <c r="K5" i="12"/>
  <c r="E18" i="13"/>
  <c r="D22" i="15"/>
  <c r="D36" i="15"/>
  <c r="H25" i="15"/>
  <c r="H27" i="15"/>
  <c r="E12" i="13"/>
  <c r="D16" i="15"/>
  <c r="D34" i="15"/>
  <c r="H32" i="15"/>
  <c r="E15" i="13"/>
  <c r="D19" i="15"/>
  <c r="H31" i="15"/>
  <c r="E21" i="13"/>
  <c r="D25" i="15"/>
  <c r="H15" i="15"/>
  <c r="H29" i="15"/>
  <c r="H19" i="15"/>
  <c r="D35" i="15"/>
  <c r="E20" i="13"/>
  <c r="D24" i="15"/>
  <c r="D33" i="15"/>
  <c r="D31" i="15"/>
  <c r="L15" i="15"/>
  <c r="H21" i="15"/>
  <c r="E19" i="13"/>
  <c r="D23" i="15"/>
  <c r="E22" i="13"/>
  <c r="D26" i="15"/>
  <c r="H28" i="15"/>
  <c r="H23" i="15"/>
  <c r="H16" i="15"/>
  <c r="H18" i="15"/>
  <c r="I5" i="12"/>
  <c r="E9" i="13"/>
  <c r="D14" i="15"/>
  <c r="H14" i="15"/>
  <c r="L14" i="15"/>
  <c r="P14" i="15"/>
  <c r="P20" i="15"/>
  <c r="P26" i="15"/>
  <c r="P4" i="18"/>
  <c r="C7" i="18"/>
  <c r="C4" i="19"/>
  <c r="P5" i="18"/>
  <c r="J4" i="18"/>
  <c r="C5" i="18"/>
  <c r="J6" i="18"/>
  <c r="C20" i="18"/>
  <c r="G25" i="19"/>
  <c r="J8" i="19"/>
  <c r="C6" i="19"/>
  <c r="C8" i="19"/>
  <c r="P20" i="18"/>
  <c r="AJ5" i="12"/>
  <c r="E36" i="13"/>
  <c r="AM5" i="12"/>
  <c r="E39" i="13"/>
  <c r="AO5" i="12"/>
  <c r="E41" i="13"/>
  <c r="P23" i="18"/>
  <c r="C22" i="18"/>
  <c r="D27" i="18"/>
  <c r="J27" i="18"/>
  <c r="H27" i="18"/>
  <c r="C27" i="18"/>
  <c r="AW5" i="12"/>
  <c r="E49" i="13"/>
  <c r="N5" i="12"/>
  <c r="H26" i="18"/>
  <c r="C23" i="18"/>
  <c r="G26" i="19"/>
  <c r="P5" i="12"/>
  <c r="G26" i="18"/>
  <c r="J26" i="19"/>
  <c r="P19" i="19"/>
  <c r="C11" i="18"/>
  <c r="B36" i="18"/>
  <c r="T36" i="18"/>
  <c r="J26" i="18"/>
  <c r="D26" i="19"/>
  <c r="W5" i="12"/>
  <c r="J19" i="18"/>
  <c r="M25" i="19"/>
  <c r="T24" i="19"/>
  <c r="C9" i="19"/>
  <c r="J9" i="19"/>
  <c r="AZ5" i="12"/>
  <c r="E52" i="13"/>
  <c r="J21" i="18"/>
  <c r="J31" i="18"/>
  <c r="J5" i="18"/>
  <c r="T26" i="18"/>
  <c r="AQ5" i="12"/>
  <c r="E43" i="13"/>
  <c r="J11" i="19"/>
  <c r="J23" i="18"/>
  <c r="T27" i="19"/>
  <c r="J20" i="19"/>
  <c r="P22" i="18"/>
  <c r="J19" i="19"/>
  <c r="M7" i="19"/>
  <c r="J32" i="19"/>
  <c r="J7" i="18"/>
  <c r="C31" i="18"/>
  <c r="N26" i="18"/>
  <c r="M26" i="18"/>
  <c r="M5" i="12"/>
  <c r="T25" i="19"/>
  <c r="AB5" i="12"/>
  <c r="E28" i="13"/>
  <c r="N27" i="18"/>
  <c r="J18" i="19"/>
  <c r="G32" i="19"/>
  <c r="D31" i="18"/>
  <c r="AS5" i="12"/>
  <c r="E45" i="13"/>
  <c r="N32" i="19"/>
  <c r="C32" i="19"/>
  <c r="P27" i="18"/>
  <c r="P21" i="19"/>
  <c r="J12" i="18"/>
  <c r="Q5" i="12"/>
  <c r="P20" i="19"/>
  <c r="Z5" i="12"/>
  <c r="E26" i="13"/>
  <c r="N31" i="18"/>
  <c r="D32" i="19"/>
  <c r="C22" i="19"/>
  <c r="J22" i="18"/>
  <c r="P37" i="19"/>
  <c r="P43" i="19"/>
  <c r="T37" i="19"/>
  <c r="D30" i="15"/>
  <c r="H26" i="15"/>
  <c r="E17" i="13"/>
  <c r="D21" i="15"/>
  <c r="H33" i="15"/>
  <c r="H30" i="15"/>
  <c r="H20" i="15"/>
  <c r="E23" i="13"/>
  <c r="D27" i="15"/>
  <c r="E25" i="13"/>
  <c r="D29" i="15"/>
  <c r="D32" i="15"/>
  <c r="H24" i="15"/>
  <c r="E11" i="13"/>
  <c r="D15" i="15"/>
  <c r="E14" i="13"/>
  <c r="D18" i="15"/>
  <c r="H22" i="15"/>
  <c r="E13" i="13"/>
  <c r="D17" i="15"/>
  <c r="D28" i="15"/>
  <c r="E16" i="13"/>
  <c r="D20" i="15"/>
  <c r="H17" i="15"/>
  <c r="P36" i="18"/>
  <c r="P42" i="1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Rommens, Wim</author>
  </authors>
  <commentList>
    <comment ref="X1" authorId="0" shapeId="0" xr:uid="{00000000-0006-0000-0700-000001000000}">
      <text>
        <r>
          <rPr>
            <b/>
            <sz val="9"/>
            <color indexed="81"/>
            <rFont val="Tahoma"/>
            <family val="2"/>
          </rPr>
          <t>Plaatsen:</t>
        </r>
        <r>
          <rPr>
            <sz val="9"/>
            <color indexed="81"/>
            <rFont val="Tahoma"/>
            <family val="2"/>
          </rPr>
          <t xml:space="preserve">
Er is geen sprake van een oude situatie. Er wordt een meter geplaatst.</t>
        </r>
      </text>
    </comment>
    <comment ref="Z1" authorId="0" shapeId="0" xr:uid="{00000000-0006-0000-0700-000002000000}">
      <text>
        <r>
          <rPr>
            <b/>
            <sz val="9"/>
            <color indexed="81"/>
            <rFont val="Tahoma"/>
            <family val="2"/>
          </rPr>
          <t>Verwijderen:</t>
        </r>
        <r>
          <rPr>
            <sz val="9"/>
            <color indexed="81"/>
            <rFont val="Tahoma"/>
            <family val="2"/>
          </rPr>
          <t xml:space="preserve">
Er is een oude situatie en die gaat verdwijnen, er komt geen nieuwe situatie terug.
</t>
        </r>
      </text>
    </comment>
    <comment ref="AA1" authorId="0" shapeId="0" xr:uid="{00000000-0006-0000-0700-000003000000}">
      <text>
        <r>
          <rPr>
            <b/>
            <sz val="9"/>
            <color indexed="81"/>
            <rFont val="Tahoma"/>
            <family val="2"/>
          </rPr>
          <t>Wisselen:</t>
        </r>
        <r>
          <rPr>
            <sz val="9"/>
            <color indexed="81"/>
            <rFont val="Tahoma"/>
            <family val="2"/>
          </rPr>
          <t xml:space="preserve">
Er is een oude situatie en die wordt verandert naar een nieuwe situatie. De meest uitgebreide variant.
</t>
        </r>
      </text>
    </comment>
    <comment ref="AB1" authorId="0" shapeId="0" xr:uid="{00000000-0006-0000-0700-000004000000}">
      <text>
        <r>
          <rPr>
            <b/>
            <sz val="9"/>
            <color indexed="81"/>
            <rFont val="Tahoma"/>
            <family val="2"/>
          </rPr>
          <t>Vastleggen informatie:</t>
        </r>
        <r>
          <rPr>
            <sz val="9"/>
            <color indexed="81"/>
            <rFont val="Tahoma"/>
            <family val="2"/>
          </rPr>
          <t xml:space="preserve">
Als informatie over een meter wordt vastgelegd dan betreft dat de 'oude meter', er kunnen dus geen gegevens worden gevuld bij de 'nieuwe meter'.
</t>
        </r>
      </text>
    </comment>
    <comment ref="AC1" authorId="0" shapeId="0" xr:uid="{00000000-0006-0000-0700-000005000000}">
      <text>
        <r>
          <rPr>
            <b/>
            <sz val="9"/>
            <color indexed="81"/>
            <rFont val="Tahoma"/>
            <family val="2"/>
          </rPr>
          <t>Geen:</t>
        </r>
        <r>
          <rPr>
            <sz val="9"/>
            <color indexed="81"/>
            <rFont val="Tahoma"/>
            <family val="2"/>
          </rPr>
          <t xml:space="preserve">
Geen werkzaamheden aan de meter. Dit betreft de minimale variant. Met het berichtgeef je aan dat de werkzaamheden buiten zijn gerealiseerd en dat de klant weer gas/elektra heeft.</t>
        </r>
      </text>
    </comment>
  </commentList>
</comments>
</file>

<file path=xl/sharedStrings.xml><?xml version="1.0" encoding="utf-8"?>
<sst xmlns="http://schemas.openxmlformats.org/spreadsheetml/2006/main" count="14602" uniqueCount="942">
  <si>
    <t>OpdrachtID</t>
  </si>
  <si>
    <t>Versienummer</t>
  </si>
  <si>
    <t>BijlageID</t>
  </si>
  <si>
    <t>Bestandsnaam</t>
  </si>
  <si>
    <t>Extensie</t>
  </si>
  <si>
    <t>Omschrijving</t>
  </si>
  <si>
    <t>Documentsoort</t>
  </si>
  <si>
    <t>MIMEType</t>
  </si>
  <si>
    <t>Assetdata</t>
  </si>
  <si>
    <t>AanleverdatumDocument</t>
  </si>
  <si>
    <t>Aanlevering</t>
  </si>
  <si>
    <t>DatumTechnischGereed</t>
  </si>
  <si>
    <t>Inmeetwijze</t>
  </si>
  <si>
    <t>Opdrachtgever</t>
  </si>
  <si>
    <t>Code</t>
  </si>
  <si>
    <t>Toelichting</t>
  </si>
  <si>
    <t>Ordertype</t>
  </si>
  <si>
    <t>Choice</t>
  </si>
  <si>
    <t>AansluitingGas</t>
  </si>
  <si>
    <t>EANcode</t>
  </si>
  <si>
    <t>UitgevoerdeActiviteit</t>
  </si>
  <si>
    <t>EANPrimair</t>
  </si>
  <si>
    <t>Aansluitpakket</t>
  </si>
  <si>
    <t>Aansluitwijze</t>
  </si>
  <si>
    <t>Afgeperst</t>
  </si>
  <si>
    <t>AfnemerG</t>
  </si>
  <si>
    <t>BKlep</t>
  </si>
  <si>
    <t>Capaciteit</t>
  </si>
  <si>
    <t>Hoofdkraantype</t>
  </si>
  <si>
    <t>Huisdrukregelaar</t>
  </si>
  <si>
    <t>Huisdrukregelaartype</t>
  </si>
  <si>
    <t>FabrikantHuisdrukregelaar</t>
  </si>
  <si>
    <t>FabricagedatumHuisdrukregelaar</t>
  </si>
  <si>
    <t>Gasmeterbeugeltype</t>
  </si>
  <si>
    <t>TekeningnummerMeteropstelling</t>
  </si>
  <si>
    <t>ZakkendeGrondConstructie</t>
  </si>
  <si>
    <t>Type</t>
  </si>
  <si>
    <t>Armrichting</t>
  </si>
  <si>
    <t>Armlengte</t>
  </si>
  <si>
    <t>Hoofdleiding</t>
  </si>
  <si>
    <t>Bekleding</t>
  </si>
  <si>
    <t>Materiaal</t>
  </si>
  <si>
    <t>Netdruk</t>
  </si>
  <si>
    <t>Diameter</t>
  </si>
  <si>
    <t>Aansluitleiding</t>
  </si>
  <si>
    <t>Lengte</t>
  </si>
  <si>
    <t>LijnGeometrie</t>
  </si>
  <si>
    <t>Lijnpunten</t>
  </si>
  <si>
    <t>Referentiemaatvoering</t>
  </si>
  <si>
    <t>Bewerking</t>
  </si>
  <si>
    <t>Koppeling</t>
  </si>
  <si>
    <t>Koppelingsoort</t>
  </si>
  <si>
    <t>PuntGeometrie</t>
  </si>
  <si>
    <t>Hoek</t>
  </si>
  <si>
    <t>Punt</t>
  </si>
  <si>
    <t>Aanboring</t>
  </si>
  <si>
    <t>Aanboringsoort</t>
  </si>
  <si>
    <t>Afsluiter</t>
  </si>
  <si>
    <t>Nummer</t>
  </si>
  <si>
    <t>Soort</t>
  </si>
  <si>
    <t>AfsluiterType</t>
  </si>
  <si>
    <t>SoortVerbinding</t>
  </si>
  <si>
    <t>Gasstopper</t>
  </si>
  <si>
    <t>Gevelbevestiging</t>
  </si>
  <si>
    <t>Gevelpassage</t>
  </si>
  <si>
    <t>FlexibeleInlaat</t>
  </si>
  <si>
    <t>AansluitingElektra</t>
  </si>
  <si>
    <t>Aansluitmeetwijze</t>
  </si>
  <si>
    <t>Aardingwijze</t>
  </si>
  <si>
    <t>AfnemerE</t>
  </si>
  <si>
    <t>EigenRichting</t>
  </si>
  <si>
    <t>Fase</t>
  </si>
  <si>
    <t>KoppelingNulAarde</t>
  </si>
  <si>
    <t>Netwerk</t>
  </si>
  <si>
    <t>Beveiligingstype</t>
  </si>
  <si>
    <t>Beveiligingskarakteristiek</t>
  </si>
  <si>
    <t>WeerstandFaseAarde</t>
  </si>
  <si>
    <t>WeerstandFaseNul</t>
  </si>
  <si>
    <t>Zekeringwaarde</t>
  </si>
  <si>
    <t>Straatmeubilair</t>
  </si>
  <si>
    <t>Behuizing</t>
  </si>
  <si>
    <t>Toegang</t>
  </si>
  <si>
    <t>Hoofdinfra</t>
  </si>
  <si>
    <t>AantalAders</t>
  </si>
  <si>
    <t>DiameterAders</t>
  </si>
  <si>
    <t>Hulpaders</t>
  </si>
  <si>
    <t>Aantal</t>
  </si>
  <si>
    <t>KabelnummerSubgroep</t>
  </si>
  <si>
    <t>MateriaalAders</t>
  </si>
  <si>
    <t>MateriaalMantel</t>
  </si>
  <si>
    <t>Zegeltekst</t>
  </si>
  <si>
    <t>Aansluitkabel</t>
  </si>
  <si>
    <t>Huisaansluitkast</t>
  </si>
  <si>
    <t>IsNieuwAangelegd</t>
  </si>
  <si>
    <t>IsMeterbordGeplaatst</t>
  </si>
  <si>
    <t>AansluitingWater</t>
  </si>
  <si>
    <t>AansluitingKoper</t>
  </si>
  <si>
    <t>AansluitingCAI</t>
  </si>
  <si>
    <t>AansluitingGlas</t>
  </si>
  <si>
    <t>Monteur</t>
  </si>
  <si>
    <t>Naam</t>
  </si>
  <si>
    <t>TijdstipUitvoering</t>
  </si>
  <si>
    <t>Mantelbuis</t>
  </si>
  <si>
    <t>Buitendiameter</t>
  </si>
  <si>
    <t>IsGevuld</t>
  </si>
  <si>
    <t>IsHergebruikt</t>
  </si>
  <si>
    <t>AfwijkendType</t>
  </si>
  <si>
    <t>BAG</t>
  </si>
  <si>
    <t>ID</t>
  </si>
  <si>
    <t>Versiedatum</t>
  </si>
  <si>
    <t>Nulpunt</t>
  </si>
  <si>
    <t>Richting</t>
  </si>
  <si>
    <t>Maatvoering</t>
  </si>
  <si>
    <t>Lijn</t>
  </si>
  <si>
    <t>Topografie</t>
  </si>
  <si>
    <t>Adres</t>
  </si>
  <si>
    <t>Postcode</t>
  </si>
  <si>
    <t>Straat</t>
  </si>
  <si>
    <t>Plaats</t>
  </si>
  <si>
    <t>Huisnummer</t>
  </si>
  <si>
    <t>Toevoeging</t>
  </si>
  <si>
    <t>Land</t>
  </si>
  <si>
    <t>Gemeente</t>
  </si>
  <si>
    <t>Gemeentecode</t>
  </si>
  <si>
    <t>Afnameservicepunt</t>
  </si>
  <si>
    <t>Extern</t>
  </si>
  <si>
    <t>Werkzaamheden</t>
  </si>
  <si>
    <t>Aansluiting</t>
  </si>
  <si>
    <t>Binnenwerk</t>
  </si>
  <si>
    <t>Meter</t>
  </si>
  <si>
    <t>TypeAansluiting</t>
  </si>
  <si>
    <t>FysiekeStatus</t>
  </si>
  <si>
    <t>WijzigenCapaciteit</t>
  </si>
  <si>
    <t>AantalBeoordelingen</t>
  </si>
  <si>
    <t>AGAssetsbericht</t>
  </si>
  <si>
    <t>OpdrachtIDType</t>
  </si>
  <si>
    <t>VersienummerType</t>
  </si>
  <si>
    <t>String</t>
  </si>
  <si>
    <t>DocumentsoortType</t>
  </si>
  <si>
    <t>Decimal</t>
  </si>
  <si>
    <t>AanleveringType</t>
  </si>
  <si>
    <t>Date</t>
  </si>
  <si>
    <t>InmeetwijzeType</t>
  </si>
  <si>
    <t>OpmerkingredenAGType</t>
  </si>
  <si>
    <t>EANcodeType</t>
  </si>
  <si>
    <t>UitgevoerdeActiviteitType</t>
  </si>
  <si>
    <t>AansluitpakketGasType</t>
  </si>
  <si>
    <t>AansluitwijzeGasType</t>
  </si>
  <si>
    <t>Boolean</t>
  </si>
  <si>
    <t>AfnemerGType</t>
  </si>
  <si>
    <t>BeveiligingsklepType</t>
  </si>
  <si>
    <t>CapaciteitGasType</t>
  </si>
  <si>
    <t>HoofdkraantypeType</t>
  </si>
  <si>
    <t>HuisdrukregelaarType</t>
  </si>
  <si>
    <t>FabrikantHuisdrukregelaarType</t>
  </si>
  <si>
    <t>GasmeterbeugeltypeType</t>
  </si>
  <si>
    <t>TekeningnummerMeteropstellingGasType</t>
  </si>
  <si>
    <t>TypeZakkendeGrondConstructieType</t>
  </si>
  <si>
    <t>ArmrichtingType</t>
  </si>
  <si>
    <t>ArmlengteType</t>
  </si>
  <si>
    <t>BekledingType</t>
  </si>
  <si>
    <t>NetdrukType</t>
  </si>
  <si>
    <t>DiameterHoofdleidingType</t>
  </si>
  <si>
    <t>LengteType</t>
  </si>
  <si>
    <t>MateriaalAansluitleidingType</t>
  </si>
  <si>
    <t>DiameterAansluitleidingType</t>
  </si>
  <si>
    <t>Bijlagen [+]</t>
  </si>
  <si>
    <t>Bijlagen</t>
  </si>
  <si>
    <t>Opm</t>
  </si>
  <si>
    <t>Assetdata [+]</t>
  </si>
  <si>
    <t>Opmerking [+]</t>
  </si>
  <si>
    <r>
      <t>Choice</t>
    </r>
    <r>
      <rPr>
        <sz val="11"/>
        <color theme="1"/>
        <rFont val="Calibri"/>
        <family val="2"/>
        <scheme val="minor"/>
      </rPr>
      <t>[+]</t>
    </r>
  </si>
  <si>
    <t>Monteur [+]</t>
  </si>
  <si>
    <t>AansluitingGas [+]</t>
  </si>
  <si>
    <t>AansluitingElektra [+]</t>
  </si>
  <si>
    <t>Lijnpunten [+]</t>
  </si>
  <si>
    <t>Mantelbuis [+]</t>
  </si>
  <si>
    <t>BAG [+]</t>
  </si>
  <si>
    <t>Nulpunt [+]</t>
  </si>
  <si>
    <t>Maatvoering [+]</t>
  </si>
  <si>
    <t>Werkzaamheden [+]</t>
  </si>
  <si>
    <t>PuntGeometrie [+]</t>
  </si>
  <si>
    <t>Afnameservicepunt [+]</t>
  </si>
  <si>
    <t>Topografie [+]</t>
  </si>
  <si>
    <t>Afsluiter [+]</t>
  </si>
  <si>
    <t>Gasstopper [+]</t>
  </si>
  <si>
    <t>Aanboring [+]</t>
  </si>
  <si>
    <t>ZakkendeGrondConstructie [+]</t>
  </si>
  <si>
    <t>LijnGeometrie [+]</t>
  </si>
  <si>
    <t>Aansluitleiding [+]</t>
  </si>
  <si>
    <t>Hoofdleiding [+]</t>
  </si>
  <si>
    <t>Koppeling [+]</t>
  </si>
  <si>
    <t>Huisaansluitkast [+]</t>
  </si>
  <si>
    <t>Emof [+]</t>
  </si>
  <si>
    <t>Hulpaders [+]</t>
  </si>
  <si>
    <t>Aansluitkabel [+]</t>
  </si>
  <si>
    <t>Straatmeubilair [+]</t>
  </si>
  <si>
    <t>Hoofdinfra [+]</t>
  </si>
  <si>
    <t>PuntGeo</t>
  </si>
  <si>
    <t>LijnGeo</t>
  </si>
  <si>
    <t>Emof</t>
  </si>
  <si>
    <t>BijlageType</t>
  </si>
  <si>
    <t>AssetdataType</t>
  </si>
  <si>
    <t>Opdrachtnemer</t>
  </si>
  <si>
    <t>OpmerkingAGType</t>
  </si>
  <si>
    <t>AansluitingGasAGType</t>
  </si>
  <si>
    <t>ZakkendeGrondConstructieType</t>
  </si>
  <si>
    <t>LijngeometrieType</t>
  </si>
  <si>
    <t>BewerkingType</t>
  </si>
  <si>
    <t>KoppelingGasType</t>
  </si>
  <si>
    <t>KoppelingsoortType</t>
  </si>
  <si>
    <t>PuntgeometrieType</t>
  </si>
  <si>
    <t>string</t>
  </si>
  <si>
    <t>AanboringGasType</t>
  </si>
  <si>
    <t>AanboringsoortType</t>
  </si>
  <si>
    <t>AfsluiterGasType</t>
  </si>
  <si>
    <t>AfsluiterGasSoortType</t>
  </si>
  <si>
    <t>AfsluiterGasTypeTyep</t>
  </si>
  <si>
    <t>AfsluiterGasSoortVerbindingType</t>
  </si>
  <si>
    <t>GasstopperType</t>
  </si>
  <si>
    <t>CapaciteitGasstopperGasType</t>
  </si>
  <si>
    <t>GevelbevestigingGasType</t>
  </si>
  <si>
    <t>GevelpassageGasType</t>
  </si>
  <si>
    <t>AansluitingElektraAGType</t>
  </si>
  <si>
    <t>AansluitmeetwijzeType</t>
  </si>
  <si>
    <t>AansluitwijzeElektraType</t>
  </si>
  <si>
    <t>AardingwijzeType</t>
  </si>
  <si>
    <t>AfnemerEType</t>
  </si>
  <si>
    <t>FaseType</t>
  </si>
  <si>
    <t>NetwerkType</t>
  </si>
  <si>
    <t>BeveilingstypeType</t>
  </si>
  <si>
    <t>BeveilingingskarakteristiekType</t>
  </si>
  <si>
    <t>ZekeringswaardeType</t>
  </si>
  <si>
    <t>StraatmeubilairType</t>
  </si>
  <si>
    <t>StraatmeubilairbehuizingType</t>
  </si>
  <si>
    <t>StraatmeubilairtoegangType</t>
  </si>
  <si>
    <t>HoofinfraElektraType</t>
  </si>
  <si>
    <t>AantalAdersType</t>
  </si>
  <si>
    <t>DiameterAdersType</t>
  </si>
  <si>
    <t>HulpadersElektraType</t>
  </si>
  <si>
    <t>DiameterHulpAdersType</t>
  </si>
  <si>
    <t>MateriaalAdersType</t>
  </si>
  <si>
    <t>AansluitkabelElektraType</t>
  </si>
  <si>
    <t>EMofType</t>
  </si>
  <si>
    <t>EMofsoortType</t>
  </si>
  <si>
    <t>EMoftypeType</t>
  </si>
  <si>
    <t>HuisaansluitkastType</t>
  </si>
  <si>
    <t>HuisaansluitkasttypeType</t>
  </si>
  <si>
    <t>MonteurType</t>
  </si>
  <si>
    <t>dateTimeZuluType</t>
  </si>
  <si>
    <t>MantelbuisType</t>
  </si>
  <si>
    <t>DiameterMantelbuisType</t>
  </si>
  <si>
    <t>MateriaalMantelbuisType</t>
  </si>
  <si>
    <t>AfwijkendTypeMantelbuisType</t>
  </si>
  <si>
    <t>BAGType</t>
  </si>
  <si>
    <t>BAGSoortType</t>
  </si>
  <si>
    <t>date</t>
  </si>
  <si>
    <t>NulpuntType</t>
  </si>
  <si>
    <t>MaatvoeringType</t>
  </si>
  <si>
    <t>TopgrafieType</t>
  </si>
  <si>
    <t>AdresType</t>
  </si>
  <si>
    <t>LandType</t>
  </si>
  <si>
    <t>AfnameservicepuntType</t>
  </si>
  <si>
    <t>WerkzaamhedenType</t>
  </si>
  <si>
    <t>AansluitingType</t>
  </si>
  <si>
    <t>BinnenwerkType</t>
  </si>
  <si>
    <t>MeterType</t>
  </si>
  <si>
    <t>TypeAansluitingType</t>
  </si>
  <si>
    <t>FysiekeStatusType</t>
  </si>
  <si>
    <t>WijzigenCapaciteitType</t>
  </si>
  <si>
    <t>Integer</t>
  </si>
  <si>
    <t>AGAssetsberichtType</t>
  </si>
  <si>
    <t>Aanlevering
Heraanlevering</t>
  </si>
  <si>
    <t>Meetlint
GPS
Laser</t>
  </si>
  <si>
    <t>Algemeen
Aanvullende Informatie
Afwijking Door Wensen Klant
Hoofdnet Ligging Wijkt Af
Hoofdnet Is (Nog) Niet Beschikbaar In KLIC
Referentiepunt BAG / KLIC Niet Beschikbaar
Andere Materialen / Afmetingen Gebruikt
Ander Trace Gebruikt Dan Voorbereid
Andere Bewerking Gebruikt Dan Voorbereid
Extra Componenten Gebruikt</t>
  </si>
  <si>
    <t>Plaatsen
Verwijderen
Wisselen
Schouwen</t>
  </si>
  <si>
    <t>Aansluiting Op Hoofdleiding
Via Stijgleiding
Enkelvoudige Aansluiting
Secundair Binnen
Hoofdaansluiting Met Sec
Aftakaansluiting
Regelinstallatie
Secundair Buiten
Hoofdaansluiting Met Rijg
Hoofdaansluiting Met Aftak
Rijgaansluiting
Afgedopte Aansluiting
Secundair
Afwijkend</t>
  </si>
  <si>
    <t>Bouwaansluiting
Buitenmeterkast
Flat
Woonhuis
Anders</t>
  </si>
  <si>
    <t>Ja, Geintegreerd
Ja, Niet Geintegreerd
Nee, Niet Aanwezig</t>
  </si>
  <si>
    <t>G4
G6
G10
G16
G25
Onbekend</t>
  </si>
  <si>
    <t>Kogelkraan
Membraankraan
Plugkraan
Schuifafsluiter
Vlinderklep</t>
  </si>
  <si>
    <t>GAvilar
Jeavons
Sperryn</t>
  </si>
  <si>
    <t>Gasvoerende Beugel
Plaatbeugel
KZ-AL-2
KZ-AL-3
CGR</t>
  </si>
  <si>
    <t>292
283D
1752
1850
1850A
1866
1866A
1866B
2013011
2013012
2013013
2013014
2013015
2013016
2013017
43699R
43702Q
43703R
43700R
43701Q
43704S
2009018
2009013
2009012
2009011
2009010
Anders</t>
  </si>
  <si>
    <t>Lus Inpandig
Lus Uitpandig
Ontspanningselement
Draaischuif Element
Zakelement Met Gasstop 110 mm
Zakelement Met Gasstop 63 mm</t>
  </si>
  <si>
    <t>Links
Rechts
Verticaal</t>
  </si>
  <si>
    <t>40 cm
80 cm</t>
  </si>
  <si>
    <t>Menie
Asfalt
HPE-mantel
Asfalt Bitumen
PE XTRU
PE
Vetband
PE GESINTERD
Epoxy
Anders</t>
  </si>
  <si>
    <t>30 mbar
100 mbar
200 mbar</t>
  </si>
  <si>
    <t>30
32
40
48,3
50
57
60
60,3
63
75
80
85
88,9
90
100
107
108
110
114,3
125
133
150
159
160
168,3
175
200
219,3
250
300
315
350
400
406,4
500
600
Anders</t>
  </si>
  <si>
    <t>15
22
25
26,9
28
30
32
33,7
35
40
42
42,4
48,3
50
54
75
60,3
63
63,5
88,9
114,3
168,3
Anders</t>
  </si>
  <si>
    <t>T-Stuk
Verloop
Zwenkventiel
Zadel
Elektrolas Zadel
Opzetstuk
Eindkap
Afsluitplug</t>
  </si>
  <si>
    <t>Kogelafsluiter
Schuifafsluiter
Plugafsluiter
Vlinderklep</t>
  </si>
  <si>
    <t>2635
GGG-50/PUR
GGG-50/GS-C25N
RK 494
Anders</t>
  </si>
  <si>
    <t>Flens
Mof
Spie
Las
Schroef
Elektrolasmof
PE Las
Flens-Mof
Anders</t>
  </si>
  <si>
    <t>G4
G6</t>
  </si>
  <si>
    <t>Tangit
Anders</t>
  </si>
  <si>
    <t>Onderdoor
Doorheen Bovengronds
Doorheen Ondergronds</t>
  </si>
  <si>
    <t>Direct
Indirect
Geen Meting</t>
  </si>
  <si>
    <t>Zelfstandige Aansluiting
Primaire Aansluiting
Secundaire Aansluiting</t>
  </si>
  <si>
    <t>Geen aarding (IT)
Alleen via het net (TN)
Alleen via een klantelectrode (TT)
Via net + klantelectrode (TN+TT)</t>
  </si>
  <si>
    <t>Aansluitbox
Abri Bushalte (+Display) Reclamezuil
Achterpadverlichting
Afvaldepot Vuilcontainer
Alg. Voorz. Etagebouw
Anders
Bedrijfspand
Bouwaansluiting
CAI Kast
Camera Flitspaal
Diversen (Niet Zijnde Gebouwen)
Eigenrichting
Flat
Gasstation
Gevelverlichting
GSM Mast
Hanglamp OVL (Gemeente)
Klok
Openbare Verlichting (Gemeente)
Oplaadpunt
OV Kast
Parkeerautomaat Slagboom
Pompgemaal
Putkast
Rioolkast Rioolgemaal
Sirene
Telecom Kast
Verlichting Waterschappen
Verlichting Staat
Verlichting Rijkswaterstaat
Verlichting Provincie
Verlichting Particulier
Verlichting Onbekend
VRI Kast
Woonhuis</t>
  </si>
  <si>
    <t>R
G
B
3</t>
  </si>
  <si>
    <t>LS
OV</t>
  </si>
  <si>
    <t>Automaat
Doorverbinder Mes
Smeltveiligheid Buis
Smeltveiligheid Mes
Smeltveiligheid Schroef</t>
  </si>
  <si>
    <t>B
C
D
G
aM
gG</t>
  </si>
  <si>
    <t>Bovengronds Metalen Kast
Bovengronds Kunststof Kast
Ondergronds Metalen Kast
Ondergronds Kunststof Kast</t>
  </si>
  <si>
    <t>Sleutel Netbeheerder
Sleutel Derden
Zonder Sleutel
Geen Directe Toegang</t>
  </si>
  <si>
    <t>1
2
3
4
5
6
Anders</t>
  </si>
  <si>
    <t>2,5
4
6
10
16
25
35
50
70
95
120
150
185
240
300
Anders</t>
  </si>
  <si>
    <t>1
1,03
1,5
2,5
4
6
10
16
25
35
50
70
Anders</t>
  </si>
  <si>
    <t>Cu
Al</t>
  </si>
  <si>
    <t>Filoform Pers-wikkelmof
Giet
Wikkel
FiloSlim Spuit-wikkelmof
Wikkelmof GTS PUR2160
Wikkelmof ISI-Joint PUR22</t>
  </si>
  <si>
    <t>A
B
C
D
E
G
K
O
Anders</t>
  </si>
  <si>
    <t>40
50
63
75
80
90
100
110
114.3
125
133
150
160
200
250
300
315
400
Anders</t>
  </si>
  <si>
    <t>PVC
Slagvast PVC (CPE)
Staal
Staal PE Bekleed
PE
NGY
Gietijzer
GVK
Anders</t>
  </si>
  <si>
    <t>Gestuurde Boring
(Boog)Zinker</t>
  </si>
  <si>
    <t>Nulpunt
Aansluitobject
Nulpunt En Aansluitobject</t>
  </si>
  <si>
    <t>NL
BE
DE</t>
  </si>
  <si>
    <t>Nieuw aanleggen
Verplaatsen
Vervangen
Gedeeltelijk vervangen
Overzetten
Verwijderen
Doortrekken bouw
Wijzigen dimensie
Vastleggen informatie
Geen</t>
  </si>
  <si>
    <t>Aanleggen
Verplaatsen
Vervangen
Verwijderen
Vanuit werkvoorbereiding
Vastleggen informatie
Geen</t>
  </si>
  <si>
    <t>Plaatsen
Verwijderen
Wisselen
Vastleggen informatie
Geen</t>
  </si>
  <si>
    <t>Permanent
Tijdelijk
Bouw</t>
  </si>
  <si>
    <t>In aanleg
In bedrijf
Uit bedrijf
Sloop</t>
  </si>
  <si>
    <t>Verlagen
Verzwaren
Geen</t>
  </si>
  <si>
    <t>6
10
16
20
25
32
35
40
50
60
63
80
125
160
0
100</t>
  </si>
  <si>
    <t>Geen Regelaar Aanwezig
J42
J48
WMR-10-F
G1000 1 1/2"
G1000 1 1/4"
G1000 2"
G1000 DN50
SERUS 1 1/4"
WMRG 10W 1"
WMRG 10W 3/4"
WMRG 10F
WMRG-10-F
WMRG-10
WMG-6-F
WMG-A-6F
WMG-i-6
G1000
WMG-6
WMR-A-6F
WMRG-A-10F
Anders</t>
  </si>
  <si>
    <t>PE80 SDR 17.6
PE80 SDR 17.6 (WD2,3)
PVC-A
Anders
Koper
Koper Halfhard
22CU/32PE (PEKO)
15CU/25PE (PEKO)
28CU/40PE (PEKO)
35CU/40PE (PEKO)
Staal 26,9 - G 3/4"
Staal 33,7 - G 1"
Staal 42,4 - G 1 1/4"
Staal 48,3 - G 1 1/2"
Staal 60,3 - G 2"
PE80 SDR 11
PE100 SDR 11
PE100-RC SDR 17.6
PE100-RC SDR 11
35CU/40PE SDR 11 (PEKO)
28CU/40PE SDR 11 (PEKO)
PE</t>
  </si>
  <si>
    <t>Nieuw aanleggen</t>
  </si>
  <si>
    <t>Verplaatsen</t>
  </si>
  <si>
    <t>Vervangen</t>
  </si>
  <si>
    <t>Gedeeltelijk vervangen</t>
  </si>
  <si>
    <t>Overzetten</t>
  </si>
  <si>
    <t>Verwijderen</t>
  </si>
  <si>
    <t>Doortrekken bouw</t>
  </si>
  <si>
    <t>Wijzigen dimensie</t>
  </si>
  <si>
    <t>Vastleggen informatie</t>
  </si>
  <si>
    <t>Geen</t>
  </si>
  <si>
    <t>Ja</t>
  </si>
  <si>
    <t>Nvt</t>
  </si>
  <si>
    <t>Optie</t>
  </si>
  <si>
    <t>Nee</t>
  </si>
  <si>
    <t>Afhankelijkheid</t>
  </si>
  <si>
    <t>Als in een veld 'anders' is ingevuld dan is een opmerking verplicht!</t>
  </si>
  <si>
    <t>ja</t>
  </si>
  <si>
    <t>DSP - WAARDENLIJST</t>
  </si>
  <si>
    <t>g</t>
  </si>
  <si>
    <t>b</t>
  </si>
  <si>
    <t>r</t>
  </si>
  <si>
    <t>l</t>
  </si>
  <si>
    <t>Kleur</t>
  </si>
  <si>
    <t>Legenda</t>
  </si>
  <si>
    <t>Kolom A</t>
  </si>
  <si>
    <t>In kolom A zijn alle velden onder elkaar weergegeven zoals deze in het XSD voor het AGA-bericht zijn opgenomen.</t>
  </si>
  <si>
    <t>[+] boven kolom P</t>
  </si>
  <si>
    <t>Door op de + te klikken boven kolom P worden alle velden weergegeven in relatie tot het object.</t>
  </si>
  <si>
    <t>[+] boven kolom T</t>
  </si>
  <si>
    <t>Door op de + te klikken boven kolom T wordt per veld aangegeven wat voor soort veld dit is en als er een enummeratie aan vast zit wordt ook deze getoond in twee kolommen; in kolom R staan alle DSP waarden en in kolom S alleen die waarden die door Enexis worden geaccepteerd. Worden andere waarden gekozen dan zal een directe afkeur worden gestuurd.</t>
  </si>
  <si>
    <t>Veldnaam [+]</t>
  </si>
  <si>
    <t>Een + achter een veldnaam geeft aan dat dit een object is (complex element) en dat deze bestaat uit meerdere simpele (of zelfs complexe) elementen.</t>
  </si>
  <si>
    <t>Complex element</t>
  </si>
  <si>
    <t>Als staat aangegeven dat een Complex element optioneel is voor een soort werkzaamheid dan zijn de onderliggende elementen ingevuld (optioneel of verplicht) als het complexe element wordt geselecteerd. Als een complex element dus niet wordt gebruikt dan hoeven de onderliggende elementen vanzelfsprekend ook niet gevuld te worden</t>
  </si>
  <si>
    <r>
      <t xml:space="preserve">Vergunning
Persrapport
Situatieschets
Aansluitschets
Foto
Schouwrapport
Bodemonderzoek
Straatwerk
Brief Aan Klant
Meerwerkformulier
Document Bij Kunstwerk
Digitaal Inmeetrapport
Lasdocument
Handtekening
Overig
</t>
    </r>
    <r>
      <rPr>
        <sz val="11"/>
        <color rgb="FF92D050"/>
        <rFont val="Calibri"/>
        <family val="2"/>
        <scheme val="minor"/>
      </rPr>
      <t>Klant
Etageschets</t>
    </r>
  </si>
  <si>
    <r>
      <t xml:space="preserve">Nieuw
</t>
    </r>
    <r>
      <rPr>
        <sz val="11"/>
        <color rgb="FF92D050"/>
        <rFont val="Calibri"/>
        <family val="2"/>
        <scheme val="minor"/>
      </rPr>
      <t>Verleggen</t>
    </r>
    <r>
      <rPr>
        <sz val="11"/>
        <color theme="1"/>
        <rFont val="Calibri"/>
        <family val="2"/>
        <scheme val="minor"/>
      </rPr>
      <t xml:space="preserve">
Verplaatst
Verwijderd
Uit Bedrijf</t>
    </r>
  </si>
  <si>
    <r>
      <t xml:space="preserve">Verbindingsmof
Eindmof
Aftakmof
</t>
    </r>
    <r>
      <rPr>
        <sz val="11"/>
        <color rgb="FF92D050"/>
        <rFont val="Calibri"/>
        <family val="2"/>
        <scheme val="minor"/>
      </rPr>
      <t>Tweelingmof</t>
    </r>
  </si>
  <si>
    <r>
      <t xml:space="preserve">Mantelbuis 63mm
Mantelbuis 75mm
</t>
    </r>
    <r>
      <rPr>
        <sz val="11"/>
        <color rgb="FF92D050"/>
        <rFont val="Calibri"/>
        <family val="2"/>
        <scheme val="minor"/>
      </rPr>
      <t>Mantelbuis 50mm
Mantelbuis 100mm</t>
    </r>
    <r>
      <rPr>
        <sz val="11"/>
        <color theme="1"/>
        <rFont val="Calibri"/>
        <family val="2"/>
        <scheme val="minor"/>
      </rPr>
      <t xml:space="preserve">
Meterput
PEKO
PEKO Onder Fundering - Flexibel
PEKO </t>
    </r>
    <r>
      <rPr>
        <sz val="11"/>
        <color rgb="FF92D050"/>
        <rFont val="Calibri"/>
        <family val="2"/>
        <scheme val="minor"/>
      </rPr>
      <t>Door</t>
    </r>
    <r>
      <rPr>
        <sz val="11"/>
        <color theme="1"/>
        <rFont val="Calibri"/>
        <family val="2"/>
        <scheme val="minor"/>
      </rPr>
      <t xml:space="preserve"> Fundering - Star
Prefab PE Wartelelement, Met Getrokken Bocht
Prefab PE Wartelelement, Renovatie Staal PE
Prefab PE Wartelelement, Renovatie Koper
PE + Getrokken Bocht Op PE Geveleind
PE + Getrokken Bocht
PE Op Stalen Geveleind
Anders</t>
    </r>
  </si>
  <si>
    <r>
      <t xml:space="preserve">Aanboring
Zadel
T Stuk
</t>
    </r>
    <r>
      <rPr>
        <sz val="11"/>
        <color rgb="FF92D050"/>
        <rFont val="Calibri"/>
        <family val="2"/>
        <scheme val="minor"/>
      </rPr>
      <t>PE-Las</t>
    </r>
  </si>
  <si>
    <t>TechnischGereedbericht</t>
  </si>
  <si>
    <t>Choice [+]</t>
  </si>
  <si>
    <t>WijzeOplevering</t>
  </si>
  <si>
    <t>RedenTraditioneleMeter</t>
  </si>
  <si>
    <t>VerwijderdeMeter [+]</t>
  </si>
  <si>
    <t>Meternummer</t>
  </si>
  <si>
    <t>Barcode</t>
  </si>
  <si>
    <t>Telwerk [+]</t>
  </si>
  <si>
    <t>Stand</t>
  </si>
  <si>
    <t>NieuweMeter</t>
  </si>
  <si>
    <t>Telwerk</t>
  </si>
  <si>
    <t>OudeCapaciteit</t>
  </si>
  <si>
    <t>NieuweMeter [+]</t>
  </si>
  <si>
    <t>barcode</t>
  </si>
  <si>
    <t>AantalFasen</t>
  </si>
  <si>
    <t>Tfmeternummer</t>
  </si>
  <si>
    <t>Tariefschakeling</t>
  </si>
  <si>
    <t>OudeZekeringwaarde</t>
  </si>
  <si>
    <t>OudeAantalFasen</t>
  </si>
  <si>
    <t>Telefoonnummer</t>
  </si>
  <si>
    <t>TijdstipAankomst</t>
  </si>
  <si>
    <t>Opmerkingen</t>
  </si>
  <si>
    <t>Opmerkingreden</t>
  </si>
  <si>
    <t>MeterRetourgestuurd</t>
  </si>
  <si>
    <t>VerwijderdeMeter</t>
  </si>
  <si>
    <t>TechnischGereedType</t>
  </si>
  <si>
    <t>AanstuilingGasTGType</t>
  </si>
  <si>
    <t>WijzeOpleveringType</t>
  </si>
  <si>
    <t>RedenTraditioneleMeterType</t>
  </si>
  <si>
    <t>TelwerkType</t>
  </si>
  <si>
    <t>AansluitingElektraTGType</t>
  </si>
  <si>
    <t>ZekeringwaardeType</t>
  </si>
  <si>
    <t>AantalFasenType</t>
  </si>
  <si>
    <t>AansluitingCAITGType</t>
  </si>
  <si>
    <t>AansluitingWaterTGType</t>
  </si>
  <si>
    <t>OpmerkingenType</t>
  </si>
  <si>
    <t>OpmerkingredenTGType</t>
  </si>
  <si>
    <t>Slim
Dom
SlimUit
OV TF</t>
  </si>
  <si>
    <t>E &amp;amp; G &amp;gt; 15 Meter Uit Elkaar
Centrale G Opstelling
Meer Dan 2 Bouwlagen Tussen E En G
Te Kleine Ruimte
Bouw- Of Tijdelijke Aansluiting
Solo G Aansluiting
Weigert Slim: Privacy Schending
Weigert Slim: Meter Kan Gehackt Worden
Weigert Slim: Verwacht Extra Kosten
Weigert Slim: Verkeerde Meterstanden
Weigert Slim: Ziet Het Nut Niet
Weigert Slim: Onvoldoende Informatie
Weigert Slim: Slecht Voor Gezondheid
Weigert Slim: Wil Geen Inzicht In Verbr
Weigert Slim: Anders
Vervangingscriteria
G25</t>
  </si>
  <si>
    <t>1
3</t>
  </si>
  <si>
    <t>Toelichting Meterstand
Vermoeden van fraude
Nader Te Bepalen
Algemeen
Geen meter aanwezig
Andere capaciteit aangetroffen</t>
  </si>
  <si>
    <t>Bijstellingbericht</t>
  </si>
  <si>
    <t>AantalBijstellingen</t>
  </si>
  <si>
    <t>Bijstelling [+]</t>
  </si>
  <si>
    <t>Bijstellingreden</t>
  </si>
  <si>
    <t>ContactpersoonAannemer</t>
  </si>
  <si>
    <t>Aanhef</t>
  </si>
  <si>
    <t>Achternaam</t>
  </si>
  <si>
    <t>Voorletters</t>
  </si>
  <si>
    <t>Tussenvoegsel</t>
  </si>
  <si>
    <t>Mobielnummer</t>
  </si>
  <si>
    <t>Emailadres</t>
  </si>
  <si>
    <t>ContactpersoonAannemer [+]</t>
  </si>
  <si>
    <t>Bijstelling</t>
  </si>
  <si>
    <t>BijstellingredenType</t>
  </si>
  <si>
    <t>AfkeurredenType</t>
  </si>
  <si>
    <t>ContactpersoonType</t>
  </si>
  <si>
    <t>BijstellingberichtType</t>
  </si>
  <si>
    <t>Plaatsen</t>
  </si>
  <si>
    <t>Wisselen</t>
  </si>
  <si>
    <t>Als veld 'WijzeOplevering' is gevuld met de aarde 'Dom', dan moet deze gevuld zijn.</t>
  </si>
  <si>
    <t>Alleen niet vullen als het een onbemeterde aansluiting betreft.</t>
  </si>
  <si>
    <t>Alleen vullen als er een oude situatie was</t>
  </si>
  <si>
    <t>AGProductiestaatbericht</t>
  </si>
  <si>
    <t>MIMETyoe</t>
  </si>
  <si>
    <t>Aantalbeoordelingen</t>
  </si>
  <si>
    <t>Productiestaat [+]</t>
  </si>
  <si>
    <t>Productiestaat</t>
  </si>
  <si>
    <t>Regels [+]</t>
  </si>
  <si>
    <t>Regels</t>
  </si>
  <si>
    <t>Bestekcode</t>
  </si>
  <si>
    <t>Eenheidsprijs</t>
  </si>
  <si>
    <t>Opmerking</t>
  </si>
  <si>
    <t>Referentie</t>
  </si>
  <si>
    <t>AGProductiestaatberichtType</t>
  </si>
  <si>
    <t>ProductiestaatType</t>
  </si>
  <si>
    <t>ProductiestaatRegelType</t>
  </si>
  <si>
    <t>AantalType</t>
  </si>
  <si>
    <t>PrijsType</t>
  </si>
  <si>
    <t>Business Rules</t>
  </si>
  <si>
    <t>Afhankelijkheden</t>
  </si>
  <si>
    <t>Enummeraties</t>
  </si>
  <si>
    <t>XSD-velden</t>
  </si>
  <si>
    <t>AnnuleerGereedBericht</t>
  </si>
  <si>
    <t>AnnuleringGereed</t>
  </si>
  <si>
    <t>AnnuleergereedBerichtType</t>
  </si>
  <si>
    <t>Planbericht</t>
  </si>
  <si>
    <t>Planning [+]</t>
  </si>
  <si>
    <t>TypeTijdstip</t>
  </si>
  <si>
    <t>Starttijd</t>
  </si>
  <si>
    <t>Eindtijd</t>
  </si>
  <si>
    <t>Redencode</t>
  </si>
  <si>
    <t>IsOpdrachtgeverBenodigd</t>
  </si>
  <si>
    <t>Beletmelding</t>
  </si>
  <si>
    <t>Beletmelding [+]</t>
  </si>
  <si>
    <t>Contacttijdstip</t>
  </si>
  <si>
    <t>TypeContactpoging</t>
  </si>
  <si>
    <t>Planning</t>
  </si>
  <si>
    <t>PlanningType</t>
  </si>
  <si>
    <t>PlanningTijdstipType</t>
  </si>
  <si>
    <t>RedenCodeType</t>
  </si>
  <si>
    <t>BeletType</t>
  </si>
  <si>
    <t>TypeContactpogingType</t>
  </si>
  <si>
    <t>Wens
Definitief
Voorlopig
Beletmelding</t>
  </si>
  <si>
    <t>Klant Niet Thuis
Vergunning Niet Gereed
Afspraak Gepland Met Klant
Overmacht
Miscommunicatie
Werkdruk Monteur
Werkzaamheden Klant Niet Gereed
Andere Discipline Niet Gereed
Vervuilde Grond
Weersomstandigheden
In Combinatie Met Sanering/VVV
Nav Combiplanning</t>
  </si>
  <si>
    <t>Telefonisch
Langs Gegaan
Schrijven
Anders</t>
  </si>
  <si>
    <t>Ter aanvulling op de redencode.</t>
  </si>
  <si>
    <t>Plan</t>
  </si>
  <si>
    <t>TG</t>
  </si>
  <si>
    <t>AGA</t>
  </si>
  <si>
    <t>AGP</t>
  </si>
  <si>
    <t>AnnuleerGereed</t>
  </si>
  <si>
    <r>
      <t xml:space="preserve">Vergunning
Persrapport
Situatieschets
Aansluitschets
Foto
Schouwrapport
Bodemonderzoek
Straatwerk
Brief Aan Klant
Meerwerkformulier
Document Bij Kunstwerk
Digitaal Inmeetrapport
Lasdocument
Handtekening
Overig
</t>
    </r>
    <r>
      <rPr>
        <sz val="11"/>
        <color rgb="FF92D050"/>
        <rFont val="Calibri"/>
        <family val="2"/>
        <scheme val="minor"/>
      </rPr>
      <t xml:space="preserve">Klant
</t>
    </r>
    <r>
      <rPr>
        <i/>
        <sz val="11"/>
        <color rgb="FF92D050"/>
        <rFont val="Calibri"/>
        <family val="2"/>
        <scheme val="minor"/>
      </rPr>
      <t>Etageschets?</t>
    </r>
  </si>
  <si>
    <t>Aanleggen</t>
  </si>
  <si>
    <t>Permanent</t>
  </si>
  <si>
    <t>In bedrijf</t>
  </si>
  <si>
    <t>Bouw</t>
  </si>
  <si>
    <t>Sloop</t>
  </si>
  <si>
    <t>Vanuit werkvoorbereiding</t>
  </si>
  <si>
    <t>G: OudeCapaciteit</t>
  </si>
  <si>
    <t>E: OudeAantalFase</t>
  </si>
  <si>
    <t>E: OudeZekeringwaarde</t>
  </si>
  <si>
    <t>G: Capaciteit</t>
  </si>
  <si>
    <t>E: AantalFase</t>
  </si>
  <si>
    <t>E: Zekeringwaarde</t>
  </si>
  <si>
    <t>Verplichtingen TG</t>
  </si>
  <si>
    <t>Mof</t>
  </si>
  <si>
    <t>* : Indien 'Is nieuw aangelegd' is gevuld met "Ja" is HAKtype verplicht</t>
  </si>
  <si>
    <t>HAKtype *</t>
  </si>
  <si>
    <t>HAK is nieuw aangelegd</t>
  </si>
  <si>
    <t>Elektra</t>
  </si>
  <si>
    <t>Zakkendegrondconstructie</t>
  </si>
  <si>
    <t>Fabrikanthuisdrukregelaar</t>
  </si>
  <si>
    <t>Bklep</t>
  </si>
  <si>
    <t>Gas</t>
  </si>
  <si>
    <t>Elektra &amp; Gas</t>
  </si>
  <si>
    <t>Verplichtingen AGA</t>
  </si>
  <si>
    <t>↓</t>
  </si>
  <si>
    <t>Werkzaamheden Type</t>
  </si>
  <si>
    <t>AantalFase</t>
  </si>
  <si>
    <t>OudeAantalFase</t>
  </si>
  <si>
    <t>→</t>
  </si>
  <si>
    <t>Business Rules Aansl</t>
  </si>
  <si>
    <t>Business Rules Binnenwerk</t>
  </si>
  <si>
    <t>Wijzigen Capaciteit (Inpandig)</t>
  </si>
  <si>
    <t>Nieuwe Aansluiting Combi</t>
  </si>
  <si>
    <t>Plaatsen/Wijzigen Aansluitkabel/leiding</t>
  </si>
  <si>
    <t>Sanering</t>
  </si>
  <si>
    <t>gewone aansluiting; capaciteitswijziging</t>
  </si>
  <si>
    <t>Nieuwe Aansluiting</t>
  </si>
  <si>
    <t>Verzwaren Verlagen</t>
  </si>
  <si>
    <t>Wijziging Van Capaciteit / Aansluitwaarde</t>
  </si>
  <si>
    <t>Verhogen Aansluitwaarde</t>
  </si>
  <si>
    <t>gewone aansluiting; volledig saneren</t>
  </si>
  <si>
    <t>Overige Producten</t>
  </si>
  <si>
    <t>aanleggen gewone aansluiting</t>
  </si>
  <si>
    <t>Permanente Aansluiting</t>
  </si>
  <si>
    <t>Onbemeten aansluiting</t>
  </si>
  <si>
    <t>aanleggen bouwaansluiting</t>
  </si>
  <si>
    <t>Bouwaansluiting</t>
  </si>
  <si>
    <t>Gemma</t>
  </si>
  <si>
    <t>Saar</t>
  </si>
  <si>
    <t>Werkzaamheden WijzigenCapaciteit</t>
  </si>
  <si>
    <t>Werkzaamheden FysiekeStatus</t>
  </si>
  <si>
    <t>Werkzaamheden TypeAansluiting</t>
  </si>
  <si>
    <t>Werkzaamheden Meter</t>
  </si>
  <si>
    <t>Werkzaamheden Binnenwerk</t>
  </si>
  <si>
    <t>Werkzaamheden Aansluiting</t>
  </si>
  <si>
    <t>AardWerkzaamheden</t>
  </si>
  <si>
    <t>SoortWerk</t>
  </si>
  <si>
    <t>AHUB Werkstroom</t>
  </si>
  <si>
    <t>Werkstroom Opdrachtmanager</t>
  </si>
  <si>
    <t>SAP Werkstroom</t>
  </si>
  <si>
    <t>Opties</t>
  </si>
  <si>
    <t>Impact op</t>
  </si>
  <si>
    <t>Scenario keuze</t>
  </si>
  <si>
    <t>Stedin-velden - Scenario</t>
  </si>
  <si>
    <t>Scenario</t>
  </si>
  <si>
    <t>Scenario:</t>
  </si>
  <si>
    <t>Scenario-hulpveld</t>
  </si>
  <si>
    <t>GAS VerwijderdeMeter (ook Bestaande meter)</t>
  </si>
  <si>
    <t>ELEKTRA VerwijderdeMeter (ook Bestaande meter)</t>
  </si>
  <si>
    <t>GAS NieuweMeter</t>
  </si>
  <si>
    <t>ELEKTRA NieuweMeter</t>
  </si>
  <si>
    <t>GAS WijzeOplevering</t>
  </si>
  <si>
    <t>ELEKTRA WijzeOplevering</t>
  </si>
  <si>
    <t>G: VerwijderdeMeter (ook Bestaande meter)</t>
  </si>
  <si>
    <t>E: VerwijderdeMeter (ook Bestaande meter)</t>
  </si>
  <si>
    <t>G: NieuweMeter</t>
  </si>
  <si>
    <t>E: NieuweMeter</t>
  </si>
  <si>
    <t>G: WijzeOplevering</t>
  </si>
  <si>
    <t>E: WijzeOplevering</t>
  </si>
  <si>
    <t>HAKtype</t>
  </si>
  <si>
    <t>Binnenwerk Aannemer</t>
  </si>
  <si>
    <t>Scenario-hulpveld 2</t>
  </si>
  <si>
    <t>Tabbladen</t>
  </si>
  <si>
    <t>Leeswijzer</t>
  </si>
  <si>
    <t>Start</t>
  </si>
  <si>
    <t>Enexis - Stedin model - vert</t>
  </si>
  <si>
    <t>Enexis - Stedin model - horz</t>
  </si>
  <si>
    <t>Dit tabblad met uitleg hoe dit document geraadpleegd moet worden.</t>
  </si>
  <si>
    <t>Maatvoering is in principe optioneel; alleen verplicht bij inmeten via meetband en laser. Bij GPS is deze niet nodig.</t>
  </si>
  <si>
    <t>AGA - Elektra</t>
  </si>
  <si>
    <t>AGA - Gas</t>
  </si>
  <si>
    <t>TG - Gas</t>
  </si>
  <si>
    <t>TG - Elektra</t>
  </si>
  <si>
    <t>1. Voor het scenario op waarvan de gegevens geraadpleegd moeten worden.</t>
  </si>
  <si>
    <t>2. Indien in het opdrachtbericht bij het veld 'Binnenwerk' de waarde 'Vanuit werkvoorbereiding' is gegeven dan zal deze in de opleverberichten (TG, AGA en AGP) aangepast moeten worden. De gekozen waarde dient bij "2" ingevuld te worden.</t>
  </si>
  <si>
    <t>Verplicht?</t>
  </si>
  <si>
    <t>Veld</t>
  </si>
  <si>
    <t>Voer scenario op!</t>
  </si>
  <si>
    <t>Legenda Veld</t>
  </si>
  <si>
    <t>Verplicht veld</t>
  </si>
  <si>
    <t>Optioneel veld</t>
  </si>
  <si>
    <t>Optioneel veld dat niet door Enexis wordt gebruikt</t>
  </si>
  <si>
    <t>Legenda Verplicht?</t>
  </si>
  <si>
    <t>Verplicht voor het scenario</t>
  </si>
  <si>
    <t>Optioneel (maar kan noodzakelijk zijn)*</t>
  </si>
  <si>
    <t>Geen verplicht veld</t>
  </si>
  <si>
    <t>Te nemen stappen</t>
  </si>
  <si>
    <t>INFORMATIE</t>
  </si>
  <si>
    <t>Veld niet nodig voor Enexis</t>
  </si>
  <si>
    <t>In deze tabbladen staan alle velden met alle waarden weergegeven. Voor het TG en het AGA bericht is tevens aangegeven welke gegevens verplicht zijn per scenario (tot op veld niveau).</t>
  </si>
  <si>
    <t>In deze tabbladen staan de Enexis gegevens gevuld in het formaat van Stedin.</t>
  </si>
  <si>
    <t>Kolommen:</t>
  </si>
  <si>
    <t>- XSD-velden</t>
  </si>
  <si>
    <t>- Enummeraties</t>
  </si>
  <si>
    <t>- Scenario keuze</t>
  </si>
  <si>
    <t>- Business Rules</t>
  </si>
  <si>
    <t>- Afhankelijkheden</t>
  </si>
  <si>
    <t>Door op de '+' te klikken wordt het XSD uitgevouwen.</t>
  </si>
  <si>
    <t>Door op de '+' te klikken worden de mogelijke waarden getoond (indien er sprake is van een waardelijst).</t>
  </si>
  <si>
    <t>Door op de '+' te klikken zie je verplichting van de velden behorende bij het scenario dat is gekozen in tabblad 'Start'.</t>
  </si>
  <si>
    <t>Door op de '+' te klikken worden de opties getoond, waarop een scenario is gebaseerd.</t>
  </si>
  <si>
    <t>Door op de '+' te klikken wordt extra informatie getoond behorende bij een specifiek veld.</t>
  </si>
  <si>
    <t>In dit tabblad staat aangegeven welke bijlagen bij welke berichten worden verwacht.</t>
  </si>
  <si>
    <t>Berichten</t>
  </si>
  <si>
    <t>Opdracht</t>
  </si>
  <si>
    <t>Bericht verstuurd door</t>
  </si>
  <si>
    <t>Enexis</t>
  </si>
  <si>
    <t>Annuleer</t>
  </si>
  <si>
    <t>Beoordeling AGA</t>
  </si>
  <si>
    <t>Beoordeling AGP</t>
  </si>
  <si>
    <t>Opdrachtgereed</t>
  </si>
  <si>
    <t>Aannemer</t>
  </si>
  <si>
    <t>Bijstelling (verzoek)</t>
  </si>
  <si>
    <t>Beoordeling TG</t>
  </si>
  <si>
    <t>DSP oud</t>
  </si>
  <si>
    <t>DSP Nieuw</t>
  </si>
  <si>
    <t>Synfra</t>
  </si>
  <si>
    <t>AGP: Persrapport (Gas)</t>
  </si>
  <si>
    <t>TG: Foto meter oud</t>
  </si>
  <si>
    <t>TG: Foto stand oud</t>
  </si>
  <si>
    <t>TG: Foto meter nieuw</t>
  </si>
  <si>
    <t>TG: Foto stand nieuw</t>
  </si>
  <si>
    <t>Elektra: Technische Gegevens Aanleg</t>
  </si>
  <si>
    <t>Algemeen Opdracht</t>
  </si>
  <si>
    <t>Netbeheerder:</t>
  </si>
  <si>
    <t>Disciplinenummer:</t>
  </si>
  <si>
    <t>Aanleveren Document:</t>
  </si>
  <si>
    <t>Aanlevering:</t>
  </si>
  <si>
    <t>Datum Technisch Gereed:</t>
  </si>
  <si>
    <t>Ordertype:</t>
  </si>
  <si>
    <t>Orderno Metermutatie:</t>
  </si>
  <si>
    <t>Inmeetwijze:</t>
  </si>
  <si>
    <t>Bestel/Werkopdracht no:</t>
  </si>
  <si>
    <t>Soort werk:</t>
  </si>
  <si>
    <t>Land:</t>
  </si>
  <si>
    <t>Gemeentecode:</t>
  </si>
  <si>
    <t>Gemeentenaam:</t>
  </si>
  <si>
    <t>Woonplaats:</t>
  </si>
  <si>
    <t>Postcode:</t>
  </si>
  <si>
    <t>Straat:</t>
  </si>
  <si>
    <t>Huisnummer:</t>
  </si>
  <si>
    <t>Toevoeging:</t>
  </si>
  <si>
    <t>Locatie omschrijving:</t>
  </si>
  <si>
    <t>Locatie</t>
  </si>
  <si>
    <t>Gegevens Aannemer</t>
  </si>
  <si>
    <t>Aannemer:</t>
  </si>
  <si>
    <t>Naam monteur:</t>
  </si>
  <si>
    <t>Opmerkingen Monteur</t>
  </si>
  <si>
    <t>Gegevens discipline</t>
  </si>
  <si>
    <t>EAN-code:</t>
  </si>
  <si>
    <t>EAN-code primair:</t>
  </si>
  <si>
    <t>Afnemer Elektra:</t>
  </si>
  <si>
    <t>Netwerk:</t>
  </si>
  <si>
    <t>Aansluitwijze Elektra:</t>
  </si>
  <si>
    <t>Aansluitmeetwijze:</t>
  </si>
  <si>
    <t>Fase:</t>
  </si>
  <si>
    <t>Beveiligingstype:</t>
  </si>
  <si>
    <t>Karakteristiek:</t>
  </si>
  <si>
    <t>Zekering Waarde:</t>
  </si>
  <si>
    <t>Straatmeubilair Behuizing:</t>
  </si>
  <si>
    <t>Straatmeubilair Toegang:</t>
  </si>
  <si>
    <t>Groepsnr. sub:</t>
  </si>
  <si>
    <t>Aardingswijze:</t>
  </si>
  <si>
    <t>Koppeling Nul Aarde:</t>
  </si>
  <si>
    <t>Weerstand Fase Nul:</t>
  </si>
  <si>
    <t>Weerstand Fase Aarde:</t>
  </si>
  <si>
    <t>Eigen richting:</t>
  </si>
  <si>
    <t>A</t>
  </si>
  <si>
    <t>Ω</t>
  </si>
  <si>
    <t>Hoofdnet</t>
  </si>
  <si>
    <t>Aansluitkabel 1</t>
  </si>
  <si>
    <t>Aansluitkabel 2</t>
  </si>
  <si>
    <t>Aansluitkabel 3</t>
  </si>
  <si>
    <t>m</t>
  </si>
  <si>
    <t>x</t>
  </si>
  <si>
    <t>Aders</t>
  </si>
  <si>
    <t>Diam.</t>
  </si>
  <si>
    <t>Materiaal Mantel</t>
  </si>
  <si>
    <t>mm2</t>
  </si>
  <si>
    <t>Materiaal Hulpader</t>
  </si>
  <si>
    <t>Mof Soort</t>
  </si>
  <si>
    <t>Mof Type</t>
  </si>
  <si>
    <t>mm</t>
  </si>
  <si>
    <t>Schets</t>
  </si>
  <si>
    <t>Status lijn</t>
  </si>
  <si>
    <t>Nieuw</t>
  </si>
  <si>
    <t>Verwijderd</t>
  </si>
  <si>
    <t>Te verleggen</t>
  </si>
  <si>
    <t>Verplaatst</t>
  </si>
  <si>
    <t>Rode lijn</t>
  </si>
  <si>
    <t>Groene stippellijn</t>
  </si>
  <si>
    <t>Oranjestippellijn</t>
  </si>
  <si>
    <t>Oranje lijn</t>
  </si>
  <si>
    <t>Afnemer Gas:</t>
  </si>
  <si>
    <t>Capaciteit:</t>
  </si>
  <si>
    <t>Netdruk:</t>
  </si>
  <si>
    <t>Tekeningno. Meteropstelling:</t>
  </si>
  <si>
    <t>Huisdrukregelaar:</t>
  </si>
  <si>
    <t>Huisdrukregelaartype:</t>
  </si>
  <si>
    <t>Aansluitwijze Gas:</t>
  </si>
  <si>
    <t>Aansluitpakket:</t>
  </si>
  <si>
    <t>Hoofdkraantype:</t>
  </si>
  <si>
    <t>Zakkende Grondconstr Type:</t>
  </si>
  <si>
    <t>Zak. Grondconstr Armrichting:</t>
  </si>
  <si>
    <t>Zak. Grondconstr Armlengte:</t>
  </si>
  <si>
    <t>B-Klep:</t>
  </si>
  <si>
    <t>Afgeperst:</t>
  </si>
  <si>
    <t>mBar</t>
  </si>
  <si>
    <t>Aanboringssoort:</t>
  </si>
  <si>
    <t>Gasstopper Cap:</t>
  </si>
  <si>
    <t>Afsluitersoort:</t>
  </si>
  <si>
    <t>Afsluiternummer:</t>
  </si>
  <si>
    <t>Koppelingssoort</t>
  </si>
  <si>
    <t>Aansluitleiding 1</t>
  </si>
  <si>
    <t>Aansluitleiding 2</t>
  </si>
  <si>
    <t>Aansluitleiding 3</t>
  </si>
  <si>
    <t>Aansluitleiding 4</t>
  </si>
  <si>
    <t>Aansluitleiding 5</t>
  </si>
  <si>
    <t>AGA, TG</t>
  </si>
  <si>
    <t>Business Rules Meter</t>
  </si>
  <si>
    <t>Vertikaal zoeken</t>
  </si>
  <si>
    <t>AGP: Saneerfoto 1</t>
  </si>
  <si>
    <t>AGP: Saneerfoto 2</t>
  </si>
  <si>
    <t>AGP: Saneerfoto 3</t>
  </si>
  <si>
    <t>AGP: Saneerfoto 4</t>
  </si>
  <si>
    <t>AGP: Saneerfoto 5</t>
  </si>
  <si>
    <t>Toelichting: voor de naam van de bijlage staat het bericht waarin de bijlage meegestuurd dient te worden. Voor Enexis dient het persrapport in het AGP bericht meegestuurd te worden.</t>
  </si>
  <si>
    <t>Hier staan alle scenario's van de netbeheerder. Belangrijk is dat Enexis bij de opdrachtvertrekking bij het veld 'Binnenwerk' veelal de waarde 'Vanuit werkvoorbereiding' zal opvoeren. Bij het opleveren van de berichten zal hier door de aannemer de werkelijke handeling opgevoerd dienen te worden.</t>
  </si>
  <si>
    <t>In dit tabblad kan je aangeven welke informatie je wil raadplegen, welk scenario wil je zien (het scenario is opgevoerd in het tabblad 'scenario'. Tevens is direct te zien welke (complexe) element optioneel dan wel verplicht zijn.</t>
  </si>
  <si>
    <t>UNIEKE SCENARIO'S (nodig voor tabblad 'start')</t>
  </si>
  <si>
    <t>AansluitingWater [+]</t>
  </si>
  <si>
    <t>IsParticulier</t>
  </si>
  <si>
    <t>Bescherming</t>
  </si>
  <si>
    <t>Wanddikte</t>
  </si>
  <si>
    <t>AansluitwijzeKraan</t>
  </si>
  <si>
    <t>Referntiemaatvoering</t>
  </si>
  <si>
    <t>UitgevoerdeActiviteitMeter</t>
  </si>
  <si>
    <t>Caliber</t>
  </si>
  <si>
    <t>TypeMeter</t>
  </si>
  <si>
    <t>Begrenzer</t>
  </si>
  <si>
    <t>SoortKeerklep</t>
  </si>
  <si>
    <t>Meterligging</t>
  </si>
  <si>
    <t>Meterstand</t>
  </si>
  <si>
    <t>AansluitwijzeHoofdkraan</t>
  </si>
  <si>
    <t>DiameterKeerklep</t>
  </si>
  <si>
    <t>Component</t>
  </si>
  <si>
    <t>Component [+]</t>
  </si>
  <si>
    <t>TypeGeveldoorvoer</t>
  </si>
  <si>
    <t>Installatienummer</t>
  </si>
  <si>
    <t>InstallatienummerPrimair</t>
  </si>
  <si>
    <t>Uitvoeringswijze</t>
  </si>
  <si>
    <t>AansluitingKoper [+]</t>
  </si>
  <si>
    <t>AangeslotenAders</t>
  </si>
  <si>
    <t>TypeAansluitkabel</t>
  </si>
  <si>
    <t>LengteAansluitkabel</t>
  </si>
  <si>
    <t>LocatieAansluitpunt</t>
  </si>
  <si>
    <t>TypeMof</t>
  </si>
  <si>
    <t>AansluitingCAI [+]</t>
  </si>
  <si>
    <t>TAPnummer</t>
  </si>
  <si>
    <t>GepulsteLengte</t>
  </si>
  <si>
    <t>IsDoorgetrokkenNaarHuiskamer</t>
  </si>
  <si>
    <t>TypeKoppeling</t>
  </si>
  <si>
    <t>AansluitingGlas [+]</t>
  </si>
  <si>
    <t>GeplaatsteLengte</t>
  </si>
  <si>
    <t>Opleveringswijze</t>
  </si>
  <si>
    <t>Water</t>
  </si>
  <si>
    <t>AGA - Water</t>
  </si>
  <si>
    <t>AGA - Koper</t>
  </si>
  <si>
    <t>AGA - CAI</t>
  </si>
  <si>
    <t>AGA - Glas</t>
  </si>
  <si>
    <t>Verplichtingen AGA - Water</t>
  </si>
  <si>
    <t>Mof [+]</t>
  </si>
  <si>
    <t>Verplichtingen AGA - Koper</t>
  </si>
  <si>
    <t>Koper</t>
  </si>
  <si>
    <t>Verplichtingen AGA - CAI</t>
  </si>
  <si>
    <t>Verplichtingen AGA - Glas</t>
  </si>
  <si>
    <t>CAI</t>
  </si>
  <si>
    <t>Glas</t>
  </si>
  <si>
    <t>AOPGeplaatst</t>
  </si>
  <si>
    <t>RedenAOPNietGeaard</t>
  </si>
  <si>
    <t>IsDoorgetrokken</t>
  </si>
  <si>
    <t>RedenNietDoortrekken</t>
  </si>
  <si>
    <t>IsKabelInEVIngevoerd</t>
  </si>
  <si>
    <t>Verplichtingen TG - CAI</t>
  </si>
  <si>
    <t>Verplichtingen TG - Water</t>
  </si>
  <si>
    <t>TG - Water</t>
  </si>
  <si>
    <t>TG - CAI</t>
  </si>
  <si>
    <t>Scenario (rij 2: gekozen scenario bij tabblad 'start')</t>
  </si>
  <si>
    <r>
      <t>Binnenwerk (</t>
    </r>
    <r>
      <rPr>
        <b/>
        <sz val="8"/>
        <color theme="1"/>
        <rFont val="Calibri"/>
        <family val="2"/>
        <scheme val="minor"/>
      </rPr>
      <t>Netbeheerder Opdrachtbericht</t>
    </r>
    <r>
      <rPr>
        <sz val="11"/>
        <color theme="1"/>
        <rFont val="Calibri"/>
        <family val="2"/>
        <scheme val="minor"/>
      </rPr>
      <t>)</t>
    </r>
  </si>
  <si>
    <r>
      <t>Binnenwerk (</t>
    </r>
    <r>
      <rPr>
        <b/>
        <sz val="8"/>
        <color theme="1"/>
        <rFont val="Calibri"/>
        <family val="2"/>
        <scheme val="minor"/>
      </rPr>
      <t>Aannemer TG en AGA</t>
    </r>
    <r>
      <rPr>
        <sz val="11"/>
        <color theme="1"/>
        <rFont val="Calibri"/>
        <family val="2"/>
        <scheme val="minor"/>
      </rPr>
      <t>)</t>
    </r>
  </si>
  <si>
    <t>----------------------&gt;</t>
  </si>
  <si>
    <t>------------------------------------</t>
  </si>
  <si>
    <t>--</t>
  </si>
  <si>
    <t>---------------</t>
  </si>
  <si>
    <t>INFORMATIE --------------------</t>
  </si>
  <si>
    <t>Nieuwe aansluiting permanent  (incl. plaatsen meter)</t>
  </si>
  <si>
    <t>Omzetting van bouw naar permanent (verplaatsen meter)</t>
  </si>
  <si>
    <t>Nieuwe aansluiting bouw  (incl. plaatsen meter)</t>
  </si>
  <si>
    <t>Wijziging capaciteit- aansluiting (incl. wisselen meter) - Verzwaren</t>
  </si>
  <si>
    <t>Wijziging capaciteit- aansluiting (incl. wisselen meter) - Verlagen</t>
  </si>
  <si>
    <t>Verplaatsing aansluiting (incl. verplaatsen meter)</t>
  </si>
  <si>
    <t>Wijziging capaciteit en verplaatsing (incl. wisselen meter) - Verzwaren</t>
  </si>
  <si>
    <t>Wijziging capaciteit en verplaatsing (incl. wisselen meter) - Verlagen</t>
  </si>
  <si>
    <t>Verwijderen aansluiting (incl. verwijderen meter)</t>
  </si>
  <si>
    <r>
      <t xml:space="preserve">Vergunning
Persrapport
Situatieschets
Aansluitschets
Foto
Schouwrapport
Bodemonderzoek
Straatwerk
Brief Aan Klant
Meerwerkformulier
Document Bij Kunstwerk
Digitaal Inmeetrapport
Lasdocument
Handtekening
Overig
</t>
    </r>
    <r>
      <rPr>
        <sz val="11"/>
        <rFont val="Calibri"/>
        <family val="2"/>
        <scheme val="minor"/>
      </rPr>
      <t>Klant
Etageschets</t>
    </r>
  </si>
  <si>
    <r>
      <t xml:space="preserve">Meerwerk Is Noodzakelijk
</t>
    </r>
    <r>
      <rPr>
        <sz val="11"/>
        <rFont val="Calibri"/>
        <family val="2"/>
        <scheme val="minor"/>
      </rPr>
      <t>Nog Geen Hoofdnet Aanwezig</t>
    </r>
    <r>
      <rPr>
        <sz val="11"/>
        <color theme="1"/>
        <rFont val="Calibri"/>
        <family val="2"/>
        <scheme val="minor"/>
      </rPr>
      <t xml:space="preserve">
Contactgegevens Klant Onjuist
Technisch Niet Uitvoerbaar
Doorlaatwaarde Onjuist
Onveilige Situatie
Tracé Niet Bereikbaar
Asbest Verdachte Situatie
Klant Vraagt Om Uitstel/Wijziging
Klant Niet Bereikbaar Aannemer
Klant Werkt Niet Mee
Verzoek Tot Annulering
Zie Toelichting
Bijstelling Op Verzoek Van Netbeheerder</t>
    </r>
  </si>
  <si>
    <r>
      <t xml:space="preserve">Meerwerk Is Noodzakelijk
</t>
    </r>
    <r>
      <rPr>
        <sz val="11"/>
        <rFont val="Calibri"/>
        <family val="2"/>
        <scheme val="minor"/>
      </rPr>
      <t>Nog Geen Hoofdnet Aanwezig</t>
    </r>
    <r>
      <rPr>
        <sz val="11"/>
        <color theme="1"/>
        <rFont val="Calibri"/>
        <family val="2"/>
        <scheme val="minor"/>
      </rPr>
      <t xml:space="preserve">
Contactgegevens Klant Onjuist
Technisch Niet Uitvoerbaar
Doorlaatwaarde Onjuist
Onveilige Situatie
Tracé Niet Bereikbaar
Asbest Verdachte Situatie
Klant Vraagt Om Uitstel/Wijziging
Klant Niet Bereikbaar Aannemer
Klant Werkt Niet Mee
Verzoek Tot Annulering
Zie Toelichting
Bijstelling Op Verzoek Van Netbeheerder
</t>
    </r>
    <r>
      <rPr>
        <b/>
        <sz val="11"/>
        <color theme="1"/>
        <rFont val="Calibri"/>
        <family val="2"/>
        <scheme val="minor"/>
      </rPr>
      <t>Conversie</t>
    </r>
  </si>
  <si>
    <t>Plaatsen
Verwijderen
Wisselen
Vastleggen informatie
Verplaatsen
Geen</t>
  </si>
  <si>
    <r>
      <t xml:space="preserve">Nieuw
</t>
    </r>
    <r>
      <rPr>
        <sz val="11"/>
        <rFont val="Calibri"/>
        <family val="2"/>
        <scheme val="minor"/>
      </rPr>
      <t>Verleggen</t>
    </r>
    <r>
      <rPr>
        <sz val="11"/>
        <color theme="1"/>
        <rFont val="Calibri"/>
        <family val="2"/>
        <scheme val="minor"/>
      </rPr>
      <t xml:space="preserve">
Verplaatst
Verwijderd
Uit Bedrijf</t>
    </r>
  </si>
  <si>
    <t>AansluitwijzeWaterType</t>
  </si>
  <si>
    <t>10
12
15
20
22
25
28
32
35
40
42
50
54
63
75
90
100
110
125
150
160
200
250
300
Anders</t>
  </si>
  <si>
    <t>DiameterAansluitleidingWaterType</t>
  </si>
  <si>
    <t>MateriaalAansluitleidingWaterType</t>
  </si>
  <si>
    <t>HDPE
PVC
SLA
CU (Koper)
ZPE
Staal
NGIJ
Anders</t>
  </si>
  <si>
    <t>default = "Geen"</t>
  </si>
  <si>
    <t>tns:LijngeometrieType</t>
  </si>
  <si>
    <t>base:LengteType</t>
  </si>
  <si>
    <t>dsp:BewerkingType</t>
  </si>
  <si>
    <t>Nieuw
Verleggen
Verplaatst
Verwijderd
Uit Bedrijf</t>
  </si>
  <si>
    <t>dsp:DiameterAanboringType</t>
  </si>
  <si>
    <t>1/2" x 3/4
3/4" x 25 mm
3/4" x 32 mm
1" x 25 mm
1" x 32 mm
1" x 50 mm
1" x 5/4
2" x 50 mm
2" x 63 mm</t>
  </si>
  <si>
    <t>AansluitwijzeKraanWaterType</t>
  </si>
  <si>
    <t>Horizontaal
Verticaal</t>
  </si>
  <si>
    <t>tns:HoofdinfraWaterType</t>
  </si>
  <si>
    <t>tns:ComponentWaterType</t>
  </si>
  <si>
    <t>tns:PuntgeometrieType</t>
  </si>
  <si>
    <t>MateriaalComponentWaterType</t>
  </si>
  <si>
    <t>Kap (Bi) Kunststof 1
Kap (Bi) Kunststof 3/4
Kap (Bi) Kunststof 5/4
Kap (Bi) Messing 1 1/2
Kopp. (Pers x Pers) 025 x 025
Kopp. (Pers x Pers) 032 x 032
Kopp. (Pers x Pers) 040 x 040
Kopp. (Pers x Wm) 25 x 5/4
Kopp. (Pers x Wm) 32 x 5/4
Kopp. (Pers x Wm) 40 x 5/4
Kopp. (Steek x Steek) 25 x 25 PE
Kopp. (Steek x Steek) 32 x 32 PE
Kopp. (Steek x Steek) 40 x 40 PE
Kopp. Overgang (Universeel) 15-21mm
Kopp. Overgang (Universeel) 21-27mm
Kopp. Overgang (Universeel) 27-34mm
Kopp. Overgang PE x Cu 25 x 14/15
Kopp. Overgang PE x Cu 25 x 22
Kopp. Overgang PE x Cu 32 x 22
Kopp. Overgang PE x Cu 32 x 28
Kopp. Overgang PE x Cu 40 x 28
Kopp. Overgang PE x PVC 25 x 20
Kopp. Overgang PE x PVC 25 x 25
Kopp. Overgang PE x PVC 32 x 32
Kopp. Overgang PE x PVC 40 x 40
opp. Overgang PVC x PVC 40 x 25
Kopp. Verloop (2x Steek) 32x25 PE
Kopp. Verloop (2x Steek) 40x32 PE
Kopp. Verloop (2x Steek) 50x40 PE
Kopp. Verloop (Bi x Steek) 5/4"x 40 PE
Kopp. Verloop (Pers x Pers) 032 x 025
Kopp. Verloop (Pers x Pers) 040 x 032
Verbinding (Steek) 040 PVC
Anders</t>
  </si>
  <si>
    <t>dsp:TypeGeveldoorvoerWaterType</t>
  </si>
  <si>
    <t>Mantelbuis Niet Waterdicht
Mantelbuis Waterdicht
Mantelbuis Met Optidur
Mantelbuis Met Beele-plug
Aansluiting Door Gevel
Koper Door Gevel
PVC Door Gevel
ZPE Door Gevel
Zelfde Materiaal Onder Gevel
Staal Onder Gevel
Onbekend
Anders</t>
  </si>
  <si>
    <t>dsp:UitvoeringswijzeWaterType</t>
  </si>
  <si>
    <t>Open Sleuf
Gesloten Sleuf</t>
  </si>
  <si>
    <t>dsp:WerkzaamhedenType</t>
  </si>
  <si>
    <t>E &amp; G &gt; 15 Meter Uit Elkaar
Centrale G Opstelling
Meer Dan 2 Bouwlagen Tussen E En G
Te Kleine Ruimte
Bouw- Of Tijdelijke Aansluiting
Solo G Aansluiting
Weigert Slim: Privacy Schending
Weigert Slim: Meter Kan Gehackt Worden
Weigert Slim: Verwacht Extra Kosten
Weigert Slim: Verkeerde Meterstanden
Weigert Slim: Ziet Het Nut Niet
Weigert Slim: Onvoldoende Informatie
Weigert Slim: Slecht Voor Gezondheid
Weigert Slim: Wil Geen Inzicht In Verbr
Weigert Slim: Anders
Vervangingscriteria
G25</t>
  </si>
  <si>
    <t>CaliberWaterType</t>
  </si>
  <si>
    <t>Qn 1,5 (Q3 2,5
Qn 2,5 (Q3 4)
Qn 3,5 (Q3 6,3)
Qn 6 (Q3 10,0)
Qn 10 (Q3 16,0)
Qn 14 (Q3 20,0)</t>
  </si>
  <si>
    <t>TypeWatermeterType</t>
  </si>
  <si>
    <t>Snelheidswatermeter
Volumewatermeter
Pulssnelheidswatermeter</t>
  </si>
  <si>
    <t>BegrenzerWaterType</t>
  </si>
  <si>
    <t>2 m3
3 m3
4 m3
5 m3
6 m3
7 m3
8 m3
9 m3
10 m3</t>
  </si>
  <si>
    <t>SoortKeerklepType</t>
  </si>
  <si>
    <t>Aanbouw
Flensverbinding
Inbouw
Niet Aanwezig</t>
  </si>
  <si>
    <t>Diameterkeerkleptype</t>
  </si>
  <si>
    <t>15 mm
20 mm
25 mm
28 mm
32 mm
40 mm</t>
  </si>
  <si>
    <t>WatermeterliggingType</t>
  </si>
  <si>
    <t>Achter Voordeur
Algemene Meterkast
Centrale Meteropstellin
In Hal
Toilet
Trappenhuis
Trapkast / Kelderkast
Luik Trapportaal/Portiek
In Kelder
In Kruipruimte
In Keuken
Keuken - Onder Aanrecht
Slaapkamer
Slaapkamer - Onder Vloer
In Stal
Woonkamer
Woonkamer - Onder Vloer
Badruimte
Meterkast
Luik
Achter Achterdeur
Meterkast Benedenburen
Meterput Benedenburen
Meterkast Buiten Woning
Meterput Binnen
Gezamenlijke Meterput
Meterput Schuur/Garage
Meterput Weiland
Buitenput
Buitenput Met U.slot
Buitenput Zonder U.slot
Schuur/Garage
Verdieping / BW
Verdieping / Niet BW
Werkkast
Kantoorruimte
Technische Ruimte
Sprinklerruimte
CV-Ruimte
Hydrofoorruimte
Fabriekshal
Parkeergarage
Berging
Kannenbuis
Tuin
Onbekend</t>
  </si>
  <si>
    <t>BRABANT WATER - WAARDENLIJST (Beperkt)</t>
  </si>
  <si>
    <t>25
32
40
50
63
Anders</t>
  </si>
  <si>
    <t>HDPE
PVC
SLA
ZPE
Anders</t>
  </si>
  <si>
    <t>Nieuw
Verwijderd
Uit Bedrijf</t>
  </si>
  <si>
    <t>1" x 5/4
1/2" x 3/4
1" x 25mm</t>
  </si>
  <si>
    <t xml:space="preserve">Qn 1,5 (Q3 2,5
Qn 2,5 (Q3 4)
Qn 3,5 (Q3 6,3)
</t>
  </si>
  <si>
    <t>Inbouw</t>
  </si>
  <si>
    <t>Kap (Bi) Kunststof 1
Kap (Bi) Kunststof 3/4
Kap (Bi) Kunststof 5/4
Kap (Bi) Messing 1 1/2
Kopp. (Pers x Pers) 025 x 025
Kopp. (Pers x Pers) 032 x 032
Kopp. (Pers x Pers) 040 x 040
Kopp. (Pers x Wm) 25 x 5/4
Kopp. (Pers x Wm) 32 x 5/4
Kopp. (Pers x Wm) 40 x 5/4
Kopp. (Steek x Steek) 25 x 25 PE
Kopp. (Steek x Steek) 32 x 32 PE
Kopp. (Steek x Steek) 40 x 40 PE
Kopp. Overgang (Universeel) 15-21mm
Kopp. Overgang (Universeel) 21-27mm
Kopp. Overgang (Universeel) 27-34mm
Kopp. Overgang PE x Cu 25 x 14/15
Kopp. Overgang PE x Cu 25 x 22
Kopp. Overgang PE x Cu 32 x 22
Kopp. Overgang PE x Cu 32 x 28
Kopp. Overgang PE x Cu 40 x 28
Kopp. Overgang PE x PVC 25 x 20
Kopp. Overgang PE x PVC 25 x 25
Kopp. Overgang PE x PVC 32 x 32
Kopp. Overgang PE x PVC 40 x 40
opp. Overgang PVC x PVC 40 x 25
Kopp. Verloop (2x Steek) 32x25 PE
Kopp. Verloop (2x Steek) 40x32 PE
Kopp. Verloop (2x Steek) 50x40 PE
Kopp. Verloop (Bi x Steek) 5/4"x 40 PE
Kopp. Verloop (Pers x Pers) 032 x 025
Kopp. Verloop (Pers x Pers) 040 x 032
Verbinding (Steek) 040 PVC</t>
  </si>
  <si>
    <t>BRABANT WATER - WAARDENLIJST (Beperkt)
Geen AGP</t>
  </si>
  <si>
    <t>Geen bijlagen</t>
  </si>
  <si>
    <r>
      <t xml:space="preserve">Plaatsen
Verwijderen
</t>
    </r>
    <r>
      <rPr>
        <sz val="11"/>
        <rFont val="Calibri"/>
        <family val="2"/>
        <scheme val="minor"/>
      </rPr>
      <t>Wisselen</t>
    </r>
    <r>
      <rPr>
        <sz val="11"/>
        <color theme="1"/>
        <rFont val="Calibri"/>
        <family val="2"/>
        <scheme val="minor"/>
      </rPr>
      <t xml:space="preserve">
</t>
    </r>
  </si>
  <si>
    <t xml:space="preserve">Definitief
</t>
  </si>
  <si>
    <t>Volumewatermeter</t>
  </si>
  <si>
    <t>Achter Voordeur
Algemene Meterkast
Centrale Meteropstellin
In Hal
Toilet
Trappenhuis
In Kelder
In Kruipruimte
Keuken - Onder Aanrecht
Slaapkamer
In Stal
Woonkamer
Badruimte
Meterkast
Meterkast Benedenburen
Meterput Benedenburen
Meterkast Buiten Woning
Meterput Binnen
Gezamenlijke Meterput
Meterput Schuur/Garage
Buitenput
Buitenput Met U.slot
Buitenput Zonder U.slot
Schuur/Garage
Verdieping / BW
Verdieping / Niet BW
Werkkast
Hydrofoorruimte
Fabriekshal
Onbekend</t>
  </si>
  <si>
    <t>Indien "Anders" dan "Opmerking" toevoegen met een toelichting.</t>
  </si>
  <si>
    <t>Nieuw aanleggen
Verplaatsen
Vervangen
Verwijderen
Doortrekken bouw
Wijzigen dimensie
Geen</t>
  </si>
  <si>
    <t>Aanleggen
Verplaatsen
Vervangen
Verwijderen
Vanuit werkvoorbereiding
Geen</t>
  </si>
  <si>
    <t>Plaatsen
Verwijderen
Wisselen
Verplaatsen
Geen</t>
  </si>
  <si>
    <t>Permanent
Bouw</t>
  </si>
  <si>
    <t>Verlagen
Verzwaren
Vanuit werkvoorbereiding
Geen</t>
  </si>
  <si>
    <t>bouwaansluiting; doortrekken naar gewone aansluiting</t>
  </si>
  <si>
    <t>bouwaansluiting; doortrekken naar gewone aansluiting en capaciteitswijziging</t>
  </si>
  <si>
    <t>gewone aansluiting; omzetten naar bouwaansluiting</t>
  </si>
  <si>
    <t>gewone aansluiting; omzetten naar bouwaansluiting en capaciteitswijziging</t>
  </si>
  <si>
    <t>gewone aansluiting; gedeeltelijk saneren</t>
  </si>
  <si>
    <t>gewone aansluiting; overzetten</t>
  </si>
  <si>
    <t>gewone aansluiting; verplaatsen</t>
  </si>
  <si>
    <t>gewone aansluiting; verplaatsen en capaciteitswijziging</t>
  </si>
  <si>
    <t>verwijderen bouwaansluiting</t>
  </si>
  <si>
    <t>verwijderen gewone aansluiting</t>
  </si>
  <si>
    <t>Volledig saneren</t>
  </si>
  <si>
    <t>Gedeeltelijk saneren</t>
  </si>
  <si>
    <t>Bouwaansluiting Doortrekken Naar Definitieve Aansluiting</t>
  </si>
  <si>
    <t>Aansluiting Omzetten Naar Bouwaansluiting</t>
  </si>
  <si>
    <t>Verplaatsing Van De Aansluiting</t>
  </si>
  <si>
    <t>Verplaatsing En Capaciteitswijziging Aansluiting</t>
  </si>
  <si>
    <t>Sloop / Opruiming Van Aansluiting</t>
  </si>
  <si>
    <t>Verwijderen Aansluitkabel/leiding</t>
  </si>
  <si>
    <t>Verwijderen bouwaansluiting (incl. verwijderen meter)</t>
  </si>
  <si>
    <t>Omzetting van bouw naar permanent (wisselen meter) - Verzwaren</t>
  </si>
  <si>
    <t>Omzetting van bouw naar permanent (wisselen meter) - Verlagen</t>
  </si>
  <si>
    <t>Verplaatsen naar bouwaansluiting (incl. verplaatsen meter)</t>
  </si>
  <si>
    <t>Verplaatsen naar bouwaansluiting (incl. wisselen meter) - Verzwaren</t>
  </si>
  <si>
    <t>Verplaatsen naar bouwaansluiting (incl. wisselen meter) - Verlagen</t>
  </si>
  <si>
    <t>Brabant Water</t>
  </si>
  <si>
    <t>Klant bijlagen</t>
  </si>
  <si>
    <t>geen</t>
  </si>
  <si>
    <t>.</t>
  </si>
  <si>
    <t>AGA08</t>
  </si>
  <si>
    <t>TG08</t>
  </si>
  <si>
    <t>AGA06</t>
  </si>
  <si>
    <t>TG04</t>
  </si>
  <si>
    <t>TG03</t>
  </si>
  <si>
    <t>AGA07</t>
  </si>
  <si>
    <t>TG06</t>
  </si>
  <si>
    <t>TG07</t>
  </si>
  <si>
    <t>TG05</t>
  </si>
  <si>
    <t>TG01</t>
  </si>
  <si>
    <t>AGA11</t>
  </si>
  <si>
    <t>AGA05</t>
  </si>
  <si>
    <t>AGA04</t>
  </si>
  <si>
    <t>AGA03</t>
  </si>
  <si>
    <t>AGA01</t>
  </si>
  <si>
    <t>TG02</t>
  </si>
  <si>
    <t>AGA02</t>
  </si>
  <si>
    <t>Binnen</t>
  </si>
  <si>
    <t>TG-AGA</t>
  </si>
  <si>
    <t>RIJ</t>
  </si>
  <si>
    <t>AGA Binnen</t>
  </si>
  <si>
    <t>AGA Aansl</t>
  </si>
  <si>
    <t>GEN</t>
  </si>
  <si>
    <t>GLAS</t>
  </si>
  <si>
    <t>KOPER</t>
  </si>
  <si>
    <t>WATER</t>
  </si>
  <si>
    <t>ELEKTRA</t>
  </si>
  <si>
    <t>ELEKRA</t>
  </si>
  <si>
    <t>GAS</t>
  </si>
  <si>
    <t>ELEK</t>
  </si>
  <si>
    <t>Gen</t>
  </si>
  <si>
    <t>DSP</t>
  </si>
  <si>
    <t>↘</t>
  </si>
  <si>
    <t>Choice[+]</t>
  </si>
  <si>
    <t>Scenario AGA</t>
  </si>
  <si>
    <t>Scenario TG</t>
  </si>
  <si>
    <t>Binnenwerk (in opdracht)</t>
  </si>
  <si>
    <t>Vaakvoorkomend</t>
  </si>
  <si>
    <t>Intern</t>
  </si>
  <si>
    <t>Vastleggen Informatie</t>
  </si>
  <si>
    <t>Niet</t>
  </si>
  <si>
    <t>Indien oplevering zonder GEO-informatie dan weglaten</t>
  </si>
  <si>
    <t>Metergevens worden ook al in TG meegegeven; deze zullen leidend zijn.</t>
  </si>
  <si>
    <t>Voor Brabant Water is geen waarde noodzakelijk, dit wordt geautomatiseerd gevuld in achterliggende systemen.</t>
  </si>
  <si>
    <t>-</t>
  </si>
  <si>
    <t>Verplaatsen / Vervangen / Geen</t>
  </si>
  <si>
    <t>Verzwaren</t>
  </si>
  <si>
    <t>Verlagen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</si>
</sst>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x14ac:knownFonts="1">
    <font>
      <sz val="11"/>
      <color theme="1"/>
      <name val="Calibri"/>
      <family val="2"/>
      <scheme val="minor"/>
    </font>
    <font>
      <i/>
      <sz val="11"/>
      <color theme="1"/>
      <name val="Calibri"/>
      <family val="2"/>
      <scheme val="minor"/>
    </font>
    <font>
      <b/>
      <sz val="11"/>
      <color theme="1"/>
      <name val="Calibri"/>
      <family val="2"/>
      <scheme val="minor"/>
    </font>
    <font>
      <sz val="11"/>
      <name val="Calibri"/>
      <family val="2"/>
      <scheme val="minor"/>
    </font>
    <font>
      <sz val="11"/>
      <color rgb="FF92D050"/>
      <name val="Calibri"/>
      <family val="2"/>
      <scheme val="minor"/>
    </font>
    <font>
      <sz val="9"/>
      <color indexed="81"/>
      <name val="Tahoma"/>
      <family val="2"/>
    </font>
    <font>
      <b/>
      <sz val="9"/>
      <color indexed="81"/>
      <name val="Tahoma"/>
      <family val="2"/>
    </font>
    <font>
      <sz val="11"/>
      <color rgb="FFFF0000"/>
      <name val="Calibri"/>
      <family val="2"/>
      <scheme val="minor"/>
    </font>
    <font>
      <i/>
      <sz val="11"/>
      <color rgb="FF92D050"/>
      <name val="Calibri"/>
      <family val="2"/>
      <scheme val="minor"/>
    </font>
    <font>
      <b/>
      <i/>
      <sz val="11"/>
      <color theme="1"/>
      <name val="Calibri"/>
      <family val="2"/>
      <scheme val="minor"/>
    </font>
    <font>
      <b/>
      <sz val="11"/>
      <color theme="1"/>
      <name val="Calibri"/>
      <family val="2"/>
    </font>
    <font>
      <b/>
      <sz val="12"/>
      <color theme="1"/>
      <name val="Calibri"/>
      <family val="2"/>
      <scheme val="minor"/>
    </font>
    <font>
      <sz val="11"/>
      <color theme="0"/>
      <name val="Calibri"/>
      <family val="2"/>
      <scheme val="minor"/>
    </font>
    <font>
      <b/>
      <sz val="11"/>
      <color theme="0"/>
      <name val="Calibri"/>
      <family val="2"/>
      <scheme val="minor"/>
    </font>
    <font>
      <b/>
      <sz val="8"/>
      <color theme="1"/>
      <name val="Calibri"/>
      <family val="2"/>
      <scheme val="minor"/>
    </font>
    <font>
      <sz val="11"/>
      <color theme="0"/>
      <name val="Calibri"/>
      <family val="2"/>
    </font>
    <font>
      <b/>
      <sz val="14"/>
      <color theme="1"/>
      <name val="Calibri"/>
      <family val="2"/>
      <scheme val="minor"/>
    </font>
    <font>
      <sz val="11"/>
      <color rgb="FF9C0006"/>
      <name val="Calibri"/>
      <family val="2"/>
      <scheme val="minor"/>
    </font>
    <font>
      <sz val="11"/>
      <color rgb="FF0000FF"/>
      <name val="Calibri"/>
      <family val="2"/>
      <scheme val="minor"/>
    </font>
    <font>
      <sz val="11"/>
      <color rgb="FF000000"/>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color theme="1"/>
      <name val="Verdana"/>
      <family val="2"/>
    </font>
    <font>
      <i/>
      <sz val="11"/>
      <color theme="1"/>
      <name val="Calibri"/>
      <family val="2"/>
    </font>
    <font>
      <sz val="11"/>
      <color theme="1"/>
      <name val="Calibri"/>
      <family val="2"/>
    </font>
  </fonts>
  <fills count="60">
    <fill>
      <patternFill patternType="none"/>
    </fill>
    <fill>
      <patternFill patternType="gray125"/>
    </fill>
    <fill>
      <patternFill patternType="solid">
        <fgColor theme="4" tint="0.7999816888943144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0" tint="-4.9989318521683403E-2"/>
        <bgColor indexed="64"/>
      </patternFill>
    </fill>
    <fill>
      <patternFill patternType="solid">
        <fgColor theme="2"/>
        <bgColor indexed="64"/>
      </patternFill>
    </fill>
    <fill>
      <patternFill patternType="solid">
        <fgColor theme="7" tint="0.79998168889431442"/>
        <bgColor indexed="64"/>
      </patternFill>
    </fill>
    <fill>
      <patternFill patternType="solid">
        <fgColor theme="1"/>
        <bgColor indexed="64"/>
      </patternFill>
    </fill>
    <fill>
      <patternFill patternType="solid">
        <fgColor rgb="FFF9F9F9"/>
        <bgColor indexed="64"/>
      </patternFill>
    </fill>
    <fill>
      <patternFill patternType="solid">
        <fgColor rgb="FF92D050"/>
        <bgColor indexed="64"/>
      </patternFill>
    </fill>
    <fill>
      <patternFill patternType="solid">
        <fgColor rgb="FF00B0F0"/>
        <bgColor indexed="64"/>
      </patternFill>
    </fill>
    <fill>
      <patternFill patternType="solid">
        <fgColor rgb="FFFFFF00"/>
        <bgColor indexed="64"/>
      </patternFill>
    </fill>
    <fill>
      <patternFill patternType="solid">
        <fgColor rgb="FFFFC000"/>
        <bgColor indexed="64"/>
      </patternFill>
    </fill>
    <fill>
      <patternFill patternType="solid">
        <fgColor theme="4" tint="0.39997558519241921"/>
        <bgColor indexed="64"/>
      </patternFill>
    </fill>
    <fill>
      <patternFill patternType="solid">
        <fgColor theme="9" tint="0.59999389629810485"/>
        <bgColor indexed="64"/>
      </patternFill>
    </fill>
    <fill>
      <patternFill patternType="solid">
        <fgColor rgb="FF00B050"/>
        <bgColor indexed="64"/>
      </patternFill>
    </fill>
    <fill>
      <patternFill patternType="solid">
        <fgColor rgb="FF0070C0"/>
        <bgColor indexed="64"/>
      </patternFill>
    </fill>
    <fill>
      <patternFill patternType="solid">
        <fgColor theme="9" tint="0.39997558519241921"/>
        <bgColor indexed="64"/>
      </patternFill>
    </fill>
    <fill>
      <patternFill patternType="solid">
        <fgColor theme="4" tint="0.59999389629810485"/>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0" tint="-0.499984740745262"/>
        <bgColor indexed="64"/>
      </patternFill>
    </fill>
    <fill>
      <patternFill patternType="solid">
        <fgColor theme="0"/>
        <bgColor indexed="64"/>
      </patternFill>
    </fill>
    <fill>
      <patternFill patternType="solid">
        <fgColor theme="8" tint="0.79998168889431442"/>
        <bgColor indexed="64"/>
      </patternFill>
    </fill>
    <fill>
      <patternFill patternType="solid">
        <fgColor theme="4" tint="-0.249977111117893"/>
        <bgColor indexed="64"/>
      </patternFill>
    </fill>
    <fill>
      <patternFill patternType="solid">
        <fgColor theme="8" tint="0.39997558519241921"/>
        <bgColor indexed="64"/>
      </patternFill>
    </fill>
    <fill>
      <patternFill patternType="solid">
        <fgColor theme="7" tint="0.59999389629810485"/>
        <bgColor indexed="64"/>
      </patternFill>
    </fill>
    <fill>
      <patternFill patternType="solid">
        <fgColor rgb="FFFFC7CE"/>
      </patternFill>
    </fill>
    <fill>
      <patternFill patternType="solid">
        <fgColor rgb="FFC6EF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0000"/>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bottom/>
      <diagonal/>
    </border>
    <border>
      <left style="thin">
        <color indexed="64"/>
      </left>
      <right/>
      <top/>
      <bottom/>
      <diagonal/>
    </border>
    <border>
      <left style="medium">
        <color indexed="64"/>
      </left>
      <right style="medium">
        <color indexed="64"/>
      </right>
      <top style="medium">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style="medium">
        <color indexed="64"/>
      </right>
      <top/>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thin">
        <color indexed="64"/>
      </top>
      <bottom style="medium">
        <color indexed="64"/>
      </bottom>
      <diagonal/>
    </border>
    <border>
      <left/>
      <right/>
      <top/>
      <bottom style="thin">
        <color indexed="64"/>
      </bottom>
      <diagonal/>
    </border>
    <border>
      <left/>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3">
    <xf numFmtId="0" fontId="0" fillId="0" borderId="0"/>
    <xf numFmtId="0" fontId="17" fillId="28" borderId="0" applyNumberFormat="0" applyBorder="0" applyAlignment="0" applyProtection="0"/>
    <xf numFmtId="0" fontId="21" fillId="0" borderId="0" applyNumberFormat="0" applyFill="0" applyBorder="0" applyAlignment="0" applyProtection="0"/>
    <xf numFmtId="0" fontId="22" fillId="0" borderId="38" applyNumberFormat="0" applyFill="0" applyAlignment="0" applyProtection="0"/>
    <xf numFmtId="0" fontId="23" fillId="0" borderId="39" applyNumberFormat="0" applyFill="0" applyAlignment="0" applyProtection="0"/>
    <xf numFmtId="0" fontId="24" fillId="0" borderId="40" applyNumberFormat="0" applyFill="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30" borderId="0" applyNumberFormat="0" applyBorder="0" applyAlignment="0" applyProtection="0"/>
    <xf numFmtId="0" fontId="27" fillId="31" borderId="41" applyNumberFormat="0" applyAlignment="0" applyProtection="0"/>
    <xf numFmtId="0" fontId="28" fillId="32" borderId="42" applyNumberFormat="0" applyAlignment="0" applyProtection="0"/>
    <xf numFmtId="0" fontId="29" fillId="32" borderId="41" applyNumberFormat="0" applyAlignment="0" applyProtection="0"/>
    <xf numFmtId="0" fontId="30" fillId="0" borderId="43" applyNumberFormat="0" applyFill="0" applyAlignment="0" applyProtection="0"/>
    <xf numFmtId="0" fontId="13" fillId="33" borderId="44" applyNumberFormat="0" applyAlignment="0" applyProtection="0"/>
    <xf numFmtId="0" fontId="7" fillId="0" borderId="0" applyNumberFormat="0" applyFill="0" applyBorder="0" applyAlignment="0" applyProtection="0"/>
    <xf numFmtId="0" fontId="20" fillId="34" borderId="45" applyNumberFormat="0" applyFont="0" applyAlignment="0" applyProtection="0"/>
    <xf numFmtId="0" fontId="31" fillId="0" borderId="0" applyNumberFormat="0" applyFill="0" applyBorder="0" applyAlignment="0" applyProtection="0"/>
    <xf numFmtId="0" fontId="2" fillId="0" borderId="46" applyNumberFormat="0" applyFill="0" applyAlignment="0" applyProtection="0"/>
    <xf numFmtId="0" fontId="12" fillId="35" borderId="0" applyNumberFormat="0" applyBorder="0" applyAlignment="0" applyProtection="0"/>
    <xf numFmtId="0" fontId="20" fillId="36" borderId="0" applyNumberFormat="0" applyBorder="0" applyAlignment="0" applyProtection="0"/>
    <xf numFmtId="0" fontId="20" fillId="37" borderId="0" applyNumberFormat="0" applyBorder="0" applyAlignment="0" applyProtection="0"/>
    <xf numFmtId="0" fontId="20" fillId="38" borderId="0" applyNumberFormat="0" applyBorder="0" applyAlignment="0" applyProtection="0"/>
    <xf numFmtId="0" fontId="12" fillId="39" borderId="0" applyNumberFormat="0" applyBorder="0" applyAlignment="0" applyProtection="0"/>
    <xf numFmtId="0" fontId="20" fillId="40" borderId="0" applyNumberFormat="0" applyBorder="0" applyAlignment="0" applyProtection="0"/>
    <xf numFmtId="0" fontId="20" fillId="41" borderId="0" applyNumberFormat="0" applyBorder="0" applyAlignment="0" applyProtection="0"/>
    <xf numFmtId="0" fontId="20" fillId="42" borderId="0" applyNumberFormat="0" applyBorder="0" applyAlignment="0" applyProtection="0"/>
    <xf numFmtId="0" fontId="12" fillId="43" borderId="0" applyNumberFormat="0" applyBorder="0" applyAlignment="0" applyProtection="0"/>
    <xf numFmtId="0" fontId="20" fillId="44" borderId="0" applyNumberFormat="0" applyBorder="0" applyAlignment="0" applyProtection="0"/>
    <xf numFmtId="0" fontId="20" fillId="45" borderId="0" applyNumberFormat="0" applyBorder="0" applyAlignment="0" applyProtection="0"/>
    <xf numFmtId="0" fontId="20" fillId="46" borderId="0" applyNumberFormat="0" applyBorder="0" applyAlignment="0" applyProtection="0"/>
    <xf numFmtId="0" fontId="12" fillId="47" borderId="0" applyNumberFormat="0" applyBorder="0" applyAlignment="0" applyProtection="0"/>
    <xf numFmtId="0" fontId="20" fillId="48" borderId="0" applyNumberFormat="0" applyBorder="0" applyAlignment="0" applyProtection="0"/>
    <xf numFmtId="0" fontId="20" fillId="49" borderId="0" applyNumberFormat="0" applyBorder="0" applyAlignment="0" applyProtection="0"/>
    <xf numFmtId="0" fontId="20" fillId="50" borderId="0" applyNumberFormat="0" applyBorder="0" applyAlignment="0" applyProtection="0"/>
    <xf numFmtId="0" fontId="12" fillId="51" borderId="0" applyNumberFormat="0" applyBorder="0" applyAlignment="0" applyProtection="0"/>
    <xf numFmtId="0" fontId="20" fillId="52" borderId="0" applyNumberFormat="0" applyBorder="0" applyAlignment="0" applyProtection="0"/>
    <xf numFmtId="0" fontId="20" fillId="53" borderId="0" applyNumberFormat="0" applyBorder="0" applyAlignment="0" applyProtection="0"/>
    <xf numFmtId="0" fontId="20" fillId="54" borderId="0" applyNumberFormat="0" applyBorder="0" applyAlignment="0" applyProtection="0"/>
    <xf numFmtId="0" fontId="12" fillId="55" borderId="0" applyNumberFormat="0" applyBorder="0" applyAlignment="0" applyProtection="0"/>
    <xf numFmtId="0" fontId="20" fillId="56" borderId="0" applyNumberFormat="0" applyBorder="0" applyAlignment="0" applyProtection="0"/>
    <xf numFmtId="0" fontId="20" fillId="57" borderId="0" applyNumberFormat="0" applyBorder="0" applyAlignment="0" applyProtection="0"/>
    <xf numFmtId="0" fontId="20" fillId="58" borderId="0" applyNumberFormat="0" applyBorder="0" applyAlignment="0" applyProtection="0"/>
    <xf numFmtId="0" fontId="32" fillId="0" borderId="0"/>
  </cellStyleXfs>
  <cellXfs count="343">
    <xf numFmtId="0" fontId="0" fillId="0" borderId="0" xfId="0"/>
    <xf numFmtId="0" fontId="0" fillId="0" borderId="1" xfId="0" applyBorder="1" applyAlignment="1">
      <alignment horizontal="left" vertical="top"/>
    </xf>
    <xf numFmtId="0" fontId="0" fillId="0" borderId="0" xfId="0" applyAlignment="1">
      <alignment horizontal="left" vertical="top"/>
    </xf>
    <xf numFmtId="0" fontId="0" fillId="2" borderId="1" xfId="0" applyFill="1" applyBorder="1" applyAlignment="1">
      <alignment horizontal="left" vertical="top"/>
    </xf>
    <xf numFmtId="0" fontId="0" fillId="0" borderId="0" xfId="0" applyFill="1" applyAlignment="1">
      <alignment horizontal="left" vertical="top"/>
    </xf>
    <xf numFmtId="0" fontId="0" fillId="0" borderId="1" xfId="0" applyFill="1" applyBorder="1" applyAlignment="1">
      <alignment horizontal="left" vertical="top"/>
    </xf>
    <xf numFmtId="0" fontId="0" fillId="0" borderId="0" xfId="0" applyAlignment="1">
      <alignment horizontal="left" vertical="top" wrapText="1"/>
    </xf>
    <xf numFmtId="0" fontId="0" fillId="0" borderId="0" xfId="0" applyBorder="1" applyAlignment="1">
      <alignment horizontal="left" vertical="top"/>
    </xf>
    <xf numFmtId="0" fontId="0" fillId="3" borderId="1" xfId="0" applyFill="1" applyBorder="1" applyAlignment="1">
      <alignment horizontal="left" vertical="top"/>
    </xf>
    <xf numFmtId="0" fontId="0" fillId="4" borderId="1" xfId="0" applyFill="1" applyBorder="1" applyAlignment="1">
      <alignment horizontal="left" vertical="top"/>
    </xf>
    <xf numFmtId="0" fontId="0" fillId="0" borderId="0" xfId="0" applyFill="1" applyBorder="1" applyAlignment="1">
      <alignment horizontal="left" vertical="top"/>
    </xf>
    <xf numFmtId="0" fontId="1" fillId="0" borderId="0" xfId="0" applyFont="1" applyFill="1" applyBorder="1" applyAlignment="1">
      <alignment horizontal="left" vertical="top"/>
    </xf>
    <xf numFmtId="0" fontId="1" fillId="0" borderId="0" xfId="0" applyFont="1" applyBorder="1" applyAlignment="1">
      <alignment horizontal="left" vertical="top"/>
    </xf>
    <xf numFmtId="0" fontId="0" fillId="4" borderId="2" xfId="0" applyFill="1" applyBorder="1" applyAlignment="1">
      <alignment horizontal="left" vertical="top"/>
    </xf>
    <xf numFmtId="0" fontId="0" fillId="2" borderId="2" xfId="0" applyFill="1" applyBorder="1" applyAlignment="1">
      <alignment horizontal="left" vertical="top"/>
    </xf>
    <xf numFmtId="0" fontId="3" fillId="0" borderId="0" xfId="0" quotePrefix="1" applyFont="1" applyFill="1" applyBorder="1" applyAlignment="1">
      <alignment horizontal="left" vertical="top"/>
    </xf>
    <xf numFmtId="0" fontId="0" fillId="0" borderId="0" xfId="0" applyFill="1" applyBorder="1" applyAlignment="1">
      <alignment horizontal="center" vertical="top" textRotation="90"/>
    </xf>
    <xf numFmtId="0" fontId="0" fillId="2" borderId="1" xfId="0" applyFill="1" applyBorder="1" applyAlignment="1">
      <alignment horizontal="center" vertical="top" textRotation="90"/>
    </xf>
    <xf numFmtId="0" fontId="0" fillId="3" borderId="2" xfId="0" applyFill="1" applyBorder="1" applyAlignment="1">
      <alignment horizontal="left" vertical="top"/>
    </xf>
    <xf numFmtId="0" fontId="1" fillId="3" borderId="2" xfId="0" applyFont="1" applyFill="1" applyBorder="1" applyAlignment="1">
      <alignment horizontal="left" vertical="top"/>
    </xf>
    <xf numFmtId="0" fontId="0" fillId="5" borderId="1" xfId="0" applyFill="1" applyBorder="1" applyAlignment="1">
      <alignment horizontal="left" vertical="top"/>
    </xf>
    <xf numFmtId="0" fontId="0" fillId="3" borderId="1" xfId="0" applyFill="1" applyBorder="1" applyAlignment="1">
      <alignment horizontal="center" vertical="top" textRotation="90"/>
    </xf>
    <xf numFmtId="0" fontId="0" fillId="0" borderId="1" xfId="0" applyBorder="1" applyAlignment="1">
      <alignment horizontal="left" vertical="top" wrapText="1"/>
    </xf>
    <xf numFmtId="0" fontId="0" fillId="0" borderId="0" xfId="0" applyAlignment="1">
      <alignment horizontal="left" vertical="top" wrapText="1"/>
    </xf>
    <xf numFmtId="0" fontId="4" fillId="0" borderId="1" xfId="0" applyFont="1" applyBorder="1" applyAlignment="1">
      <alignment horizontal="left" vertical="top" wrapText="1"/>
    </xf>
    <xf numFmtId="0" fontId="0" fillId="0" borderId="0" xfId="0" applyAlignment="1">
      <alignment horizontal="left" vertical="top" wrapText="1"/>
    </xf>
    <xf numFmtId="0" fontId="2" fillId="3" borderId="1" xfId="0" applyFont="1" applyFill="1" applyBorder="1" applyAlignment="1">
      <alignment horizontal="left" vertical="top"/>
    </xf>
    <xf numFmtId="0" fontId="2" fillId="0" borderId="0" xfId="0" applyFont="1" applyAlignment="1">
      <alignment horizontal="left" vertical="top"/>
    </xf>
    <xf numFmtId="0" fontId="2" fillId="0" borderId="1" xfId="0" applyFont="1" applyBorder="1" applyAlignment="1">
      <alignment horizontal="left" vertical="top"/>
    </xf>
    <xf numFmtId="0" fontId="2" fillId="0" borderId="1" xfId="0" applyFont="1" applyBorder="1" applyAlignment="1">
      <alignment horizontal="left" vertical="top" wrapText="1"/>
    </xf>
    <xf numFmtId="0" fontId="2" fillId="5" borderId="1" xfId="0" applyFont="1" applyFill="1" applyBorder="1" applyAlignment="1">
      <alignment horizontal="left" vertical="top" textRotation="90"/>
    </xf>
    <xf numFmtId="0" fontId="2" fillId="3" borderId="2" xfId="0" quotePrefix="1" applyFont="1" applyFill="1" applyBorder="1" applyAlignment="1">
      <alignment horizontal="left" vertical="top"/>
    </xf>
    <xf numFmtId="0" fontId="2" fillId="0" borderId="0" xfId="0" quotePrefix="1" applyFont="1" applyBorder="1" applyAlignment="1">
      <alignment horizontal="left" vertical="top"/>
    </xf>
    <xf numFmtId="0" fontId="2" fillId="0" borderId="0" xfId="0" applyFont="1" applyFill="1" applyBorder="1" applyAlignment="1">
      <alignment horizontal="left" vertical="top"/>
    </xf>
    <xf numFmtId="0" fontId="2" fillId="0" borderId="0" xfId="0" applyFont="1" applyFill="1" applyAlignment="1">
      <alignment horizontal="left" vertical="top"/>
    </xf>
    <xf numFmtId="0" fontId="2" fillId="3" borderId="1" xfId="0" applyFont="1" applyFill="1" applyBorder="1" applyAlignment="1">
      <alignment horizontal="left" vertical="top" wrapText="1"/>
    </xf>
    <xf numFmtId="0" fontId="2" fillId="4" borderId="1" xfId="0" applyFont="1" applyFill="1" applyBorder="1" applyAlignment="1">
      <alignment horizontal="left" vertical="top"/>
    </xf>
    <xf numFmtId="0" fontId="2" fillId="0" borderId="1" xfId="0" applyFont="1" applyFill="1" applyBorder="1" applyAlignment="1">
      <alignment horizontal="left" vertical="top"/>
    </xf>
    <xf numFmtId="0" fontId="2" fillId="0" borderId="2" xfId="0" applyFont="1" applyFill="1" applyBorder="1" applyAlignment="1">
      <alignment horizontal="left" vertical="top"/>
    </xf>
    <xf numFmtId="0" fontId="2" fillId="3" borderId="2" xfId="0" applyFont="1" applyFill="1" applyBorder="1" applyAlignment="1">
      <alignment horizontal="left" vertical="top"/>
    </xf>
    <xf numFmtId="0" fontId="4" fillId="0" borderId="1" xfId="0" applyFont="1" applyBorder="1" applyAlignment="1">
      <alignment horizontal="left" vertical="top"/>
    </xf>
    <xf numFmtId="0" fontId="7" fillId="0" borderId="1" xfId="0" applyFont="1" applyBorder="1" applyAlignment="1">
      <alignment horizontal="left" vertical="top" wrapText="1"/>
    </xf>
    <xf numFmtId="0" fontId="0" fillId="0" borderId="6" xfId="0" applyBorder="1" applyAlignment="1">
      <alignment horizontal="center"/>
    </xf>
    <xf numFmtId="0" fontId="0" fillId="6" borderId="7" xfId="0" applyFill="1" applyBorder="1" applyAlignment="1">
      <alignment horizontal="left"/>
    </xf>
    <xf numFmtId="0" fontId="0" fillId="0" borderId="10" xfId="0" applyBorder="1" applyAlignment="1">
      <alignment horizontal="center"/>
    </xf>
    <xf numFmtId="0" fontId="0" fillId="0" borderId="13" xfId="0" applyBorder="1" applyAlignment="1">
      <alignment horizontal="center"/>
    </xf>
    <xf numFmtId="0" fontId="0" fillId="7" borderId="16" xfId="0" applyFill="1" applyBorder="1" applyAlignment="1">
      <alignment horizontal="center"/>
    </xf>
    <xf numFmtId="0" fontId="0" fillId="0" borderId="0" xfId="0" applyAlignment="1">
      <alignment horizontal="left"/>
    </xf>
    <xf numFmtId="0" fontId="0" fillId="0" borderId="0" xfId="0" applyAlignment="1">
      <alignment horizontal="center"/>
    </xf>
    <xf numFmtId="0" fontId="0" fillId="0" borderId="0" xfId="0" applyFill="1" applyBorder="1" applyAlignment="1">
      <alignment horizontal="left"/>
    </xf>
    <xf numFmtId="0" fontId="3" fillId="6" borderId="7" xfId="0" applyFont="1" applyFill="1" applyBorder="1" applyAlignment="1">
      <alignment horizontal="left"/>
    </xf>
    <xf numFmtId="0" fontId="0" fillId="8" borderId="10" xfId="0" applyFill="1" applyBorder="1" applyAlignment="1">
      <alignment horizontal="center"/>
    </xf>
    <xf numFmtId="0" fontId="0" fillId="8" borderId="7" xfId="0" applyFill="1" applyBorder="1" applyAlignment="1">
      <alignment horizontal="left"/>
    </xf>
    <xf numFmtId="0" fontId="9" fillId="8" borderId="1" xfId="0" applyFont="1" applyFill="1" applyBorder="1" applyAlignment="1">
      <alignment horizontal="center"/>
    </xf>
    <xf numFmtId="0" fontId="9" fillId="8" borderId="1" xfId="0" applyFont="1" applyFill="1" applyBorder="1" applyAlignment="1"/>
    <xf numFmtId="0" fontId="2" fillId="0" borderId="0" xfId="0" applyFont="1" applyAlignment="1">
      <alignment vertical="center"/>
    </xf>
    <xf numFmtId="0" fontId="10" fillId="7" borderId="16" xfId="0" applyFont="1" applyFill="1" applyBorder="1" applyAlignment="1">
      <alignment horizontal="center" vertical="center"/>
    </xf>
    <xf numFmtId="0" fontId="2" fillId="0" borderId="0" xfId="0" applyFont="1" applyAlignment="1">
      <alignment horizontal="left" vertical="center"/>
    </xf>
    <xf numFmtId="0" fontId="1" fillId="9" borderId="10" xfId="0" applyFont="1" applyFill="1" applyBorder="1" applyAlignment="1">
      <alignment horizontal="center"/>
    </xf>
    <xf numFmtId="0" fontId="1" fillId="9" borderId="13" xfId="0" applyFont="1" applyFill="1" applyBorder="1" applyAlignment="1">
      <alignment horizontal="center"/>
    </xf>
    <xf numFmtId="0" fontId="2" fillId="8" borderId="17" xfId="0" applyFont="1" applyFill="1" applyBorder="1" applyAlignment="1">
      <alignment horizontal="center"/>
    </xf>
    <xf numFmtId="0" fontId="0" fillId="8" borderId="1" xfId="0" applyFill="1" applyBorder="1" applyAlignment="1">
      <alignment horizontal="left"/>
    </xf>
    <xf numFmtId="0" fontId="0" fillId="6" borderId="1" xfId="0" applyFill="1" applyBorder="1" applyAlignment="1">
      <alignment horizontal="center"/>
    </xf>
    <xf numFmtId="0" fontId="3" fillId="6" borderId="1" xfId="0" applyFont="1" applyFill="1" applyBorder="1" applyAlignment="1">
      <alignment horizontal="center"/>
    </xf>
    <xf numFmtId="0" fontId="0" fillId="6" borderId="25" xfId="0" applyFill="1" applyBorder="1" applyAlignment="1">
      <alignment horizontal="center"/>
    </xf>
    <xf numFmtId="0" fontId="0" fillId="6" borderId="28" xfId="0" applyFill="1" applyBorder="1" applyAlignment="1"/>
    <xf numFmtId="0" fontId="0" fillId="6" borderId="3" xfId="0" applyFill="1" applyBorder="1" applyAlignment="1"/>
    <xf numFmtId="0" fontId="0" fillId="8" borderId="1" xfId="0" applyFill="1" applyBorder="1" applyAlignment="1">
      <alignment horizontal="center"/>
    </xf>
    <xf numFmtId="0" fontId="0" fillId="6" borderId="1" xfId="0" applyFill="1" applyBorder="1" applyAlignment="1">
      <alignment horizontal="left"/>
    </xf>
    <xf numFmtId="0" fontId="1" fillId="9" borderId="24" xfId="0" applyFont="1" applyFill="1" applyBorder="1" applyAlignment="1">
      <alignment horizontal="center"/>
    </xf>
    <xf numFmtId="0" fontId="1" fillId="9" borderId="1" xfId="0" applyFont="1" applyFill="1" applyBorder="1" applyAlignment="1">
      <alignment horizontal="center"/>
    </xf>
    <xf numFmtId="0" fontId="1" fillId="9" borderId="25" xfId="0" applyFont="1" applyFill="1" applyBorder="1" applyAlignment="1">
      <alignment horizontal="center"/>
    </xf>
    <xf numFmtId="0" fontId="10" fillId="7" borderId="0" xfId="0" applyFont="1" applyFill="1" applyBorder="1" applyAlignment="1">
      <alignment horizontal="center" vertical="center"/>
    </xf>
    <xf numFmtId="0" fontId="0" fillId="0" borderId="24" xfId="0" applyBorder="1" applyAlignment="1">
      <alignment horizontal="center"/>
    </xf>
    <xf numFmtId="0" fontId="0" fillId="0" borderId="1" xfId="0" applyBorder="1" applyAlignment="1">
      <alignment horizontal="center"/>
    </xf>
    <xf numFmtId="0" fontId="0" fillId="0" borderId="25" xfId="0" applyBorder="1" applyAlignment="1">
      <alignment horizontal="center"/>
    </xf>
    <xf numFmtId="0" fontId="0" fillId="7" borderId="0" xfId="0" applyFill="1" applyBorder="1" applyAlignment="1">
      <alignment horizontal="center"/>
    </xf>
    <xf numFmtId="0" fontId="1" fillId="9" borderId="29" xfId="0" applyFont="1" applyFill="1" applyBorder="1" applyAlignment="1">
      <alignment horizontal="center"/>
    </xf>
    <xf numFmtId="0" fontId="1" fillId="9" borderId="30" xfId="0" applyFont="1" applyFill="1" applyBorder="1" applyAlignment="1">
      <alignment horizontal="center"/>
    </xf>
    <xf numFmtId="0" fontId="1" fillId="9" borderId="31" xfId="0" applyFont="1" applyFill="1" applyBorder="1" applyAlignment="1">
      <alignment horizontal="center"/>
    </xf>
    <xf numFmtId="0" fontId="0" fillId="0" borderId="29" xfId="0" applyBorder="1" applyAlignment="1">
      <alignment horizontal="center"/>
    </xf>
    <xf numFmtId="0" fontId="0" fillId="8" borderId="30" xfId="0" applyFill="1" applyBorder="1" applyAlignment="1">
      <alignment horizontal="center"/>
    </xf>
    <xf numFmtId="0" fontId="0" fillId="0" borderId="30" xfId="0" applyBorder="1" applyAlignment="1">
      <alignment horizontal="center"/>
    </xf>
    <xf numFmtId="0" fontId="0" fillId="0" borderId="31" xfId="0" applyBorder="1" applyAlignment="1">
      <alignment horizontal="center"/>
    </xf>
    <xf numFmtId="0" fontId="0" fillId="0" borderId="0" xfId="0" applyFill="1" applyBorder="1" applyAlignment="1">
      <alignment horizontal="center"/>
    </xf>
    <xf numFmtId="0" fontId="0" fillId="0" borderId="0" xfId="0" applyAlignment="1">
      <alignment wrapText="1"/>
    </xf>
    <xf numFmtId="0" fontId="0" fillId="0" borderId="1" xfId="0" applyBorder="1"/>
    <xf numFmtId="0" fontId="7" fillId="0" borderId="1" xfId="0" applyFont="1" applyBorder="1"/>
    <xf numFmtId="0" fontId="0" fillId="0" borderId="1" xfId="0" applyFill="1" applyBorder="1"/>
    <xf numFmtId="0" fontId="0" fillId="8" borderId="1" xfId="0" applyFont="1" applyFill="1" applyBorder="1" applyAlignment="1">
      <alignment horizontal="left"/>
    </xf>
    <xf numFmtId="0" fontId="0" fillId="15" borderId="1" xfId="0" applyFont="1" applyFill="1" applyBorder="1" applyAlignment="1">
      <alignment horizontal="center"/>
    </xf>
    <xf numFmtId="0" fontId="3" fillId="15" borderId="1" xfId="0" applyFont="1" applyFill="1" applyBorder="1" applyAlignment="1">
      <alignment horizontal="center"/>
    </xf>
    <xf numFmtId="0" fontId="0" fillId="15" borderId="25" xfId="0" applyFont="1" applyFill="1" applyBorder="1" applyAlignment="1">
      <alignment horizontal="center"/>
    </xf>
    <xf numFmtId="0" fontId="0" fillId="0" borderId="0" xfId="0" applyFont="1" applyAlignment="1">
      <alignment horizontal="center"/>
    </xf>
    <xf numFmtId="0" fontId="0" fillId="15" borderId="28" xfId="0" applyFont="1" applyFill="1" applyBorder="1" applyAlignment="1"/>
    <xf numFmtId="0" fontId="0" fillId="15" borderId="3" xfId="0" applyFont="1" applyFill="1" applyBorder="1" applyAlignment="1"/>
    <xf numFmtId="0" fontId="0" fillId="8" borderId="1" xfId="0" applyFont="1" applyFill="1" applyBorder="1" applyAlignment="1">
      <alignment horizontal="center"/>
    </xf>
    <xf numFmtId="0" fontId="0" fillId="15" borderId="1" xfId="0" applyFont="1" applyFill="1" applyBorder="1" applyAlignment="1">
      <alignment horizontal="left"/>
    </xf>
    <xf numFmtId="0" fontId="0" fillId="4" borderId="1" xfId="0" applyFill="1" applyBorder="1" applyAlignment="1">
      <alignment horizontal="center"/>
    </xf>
    <xf numFmtId="0" fontId="0" fillId="2" borderId="1" xfId="0" applyFill="1" applyBorder="1" applyAlignment="1">
      <alignment horizontal="left" vertical="top" wrapText="1"/>
    </xf>
    <xf numFmtId="0" fontId="11" fillId="14" borderId="1" xfId="0" applyFont="1" applyFill="1" applyBorder="1" applyAlignment="1">
      <alignment vertical="center"/>
    </xf>
    <xf numFmtId="0" fontId="1" fillId="0" borderId="24" xfId="0" applyFont="1" applyFill="1" applyBorder="1" applyAlignment="1">
      <alignment horizontal="center"/>
    </xf>
    <xf numFmtId="0" fontId="1" fillId="0" borderId="1" xfId="0" applyFont="1" applyFill="1" applyBorder="1" applyAlignment="1">
      <alignment horizontal="center"/>
    </xf>
    <xf numFmtId="0" fontId="1" fillId="0" borderId="18" xfId="0" applyFont="1" applyFill="1" applyBorder="1" applyAlignment="1">
      <alignment horizontal="center"/>
    </xf>
    <xf numFmtId="0" fontId="1" fillId="0" borderId="19" xfId="0" applyFont="1" applyFill="1" applyBorder="1" applyAlignment="1">
      <alignment horizontal="center"/>
    </xf>
    <xf numFmtId="0" fontId="1" fillId="0" borderId="20" xfId="0" applyFont="1" applyFill="1" applyBorder="1" applyAlignment="1">
      <alignment horizontal="center"/>
    </xf>
    <xf numFmtId="0" fontId="1" fillId="0" borderId="25" xfId="0" applyFont="1" applyFill="1" applyBorder="1" applyAlignment="1">
      <alignment horizontal="center"/>
    </xf>
    <xf numFmtId="0" fontId="0" fillId="4" borderId="7" xfId="0" applyFill="1" applyBorder="1" applyAlignment="1">
      <alignment horizontal="left"/>
    </xf>
    <xf numFmtId="0" fontId="0" fillId="4" borderId="10" xfId="0" applyFill="1" applyBorder="1" applyAlignment="1">
      <alignment horizontal="center"/>
    </xf>
    <xf numFmtId="0" fontId="0" fillId="15" borderId="7" xfId="0" applyFont="1" applyFill="1" applyBorder="1" applyAlignment="1">
      <alignment horizontal="center"/>
    </xf>
    <xf numFmtId="0" fontId="0" fillId="0" borderId="7" xfId="0" applyBorder="1" applyAlignment="1">
      <alignment horizontal="center"/>
    </xf>
    <xf numFmtId="0" fontId="0" fillId="0" borderId="33" xfId="0" applyBorder="1" applyAlignment="1">
      <alignment horizontal="center"/>
    </xf>
    <xf numFmtId="0" fontId="0" fillId="0" borderId="0" xfId="0" applyAlignment="1">
      <alignment horizontal="left" vertical="top" wrapText="1"/>
    </xf>
    <xf numFmtId="0" fontId="0" fillId="0" borderId="0" xfId="0" applyFill="1" applyBorder="1"/>
    <xf numFmtId="0" fontId="9" fillId="6" borderId="24" xfId="0" applyFont="1" applyFill="1" applyBorder="1" applyAlignment="1">
      <alignment horizontal="center" vertical="center"/>
    </xf>
    <xf numFmtId="0" fontId="0" fillId="13" borderId="1" xfId="0" applyFill="1" applyBorder="1" applyAlignment="1">
      <alignment horizontal="left" vertical="top" wrapText="1"/>
    </xf>
    <xf numFmtId="0" fontId="0" fillId="12" borderId="1" xfId="0" applyFill="1" applyBorder="1" applyAlignment="1">
      <alignment horizontal="left" vertical="top" wrapText="1"/>
    </xf>
    <xf numFmtId="0" fontId="0" fillId="16" borderId="1" xfId="0" applyFill="1" applyBorder="1" applyAlignment="1">
      <alignment horizontal="left" vertical="top" wrapText="1"/>
    </xf>
    <xf numFmtId="0" fontId="0" fillId="17" borderId="1" xfId="0" applyFill="1" applyBorder="1" applyAlignment="1">
      <alignment horizontal="left" vertical="top" wrapText="1"/>
    </xf>
    <xf numFmtId="0" fontId="12" fillId="8" borderId="1" xfId="0" applyFont="1" applyFill="1" applyBorder="1" applyAlignment="1">
      <alignment horizontal="left" vertical="top" wrapText="1"/>
    </xf>
    <xf numFmtId="0" fontId="0" fillId="6" borderId="24" xfId="0" applyFill="1" applyBorder="1" applyAlignment="1">
      <alignment horizontal="center"/>
    </xf>
    <xf numFmtId="0" fontId="0" fillId="15" borderId="24" xfId="0" applyFont="1" applyFill="1" applyBorder="1" applyAlignment="1">
      <alignment horizontal="center"/>
    </xf>
    <xf numFmtId="0" fontId="0" fillId="0" borderId="4" xfId="0" applyBorder="1" applyAlignment="1">
      <alignment horizontal="left" vertical="top" wrapText="1"/>
    </xf>
    <xf numFmtId="0" fontId="0" fillId="3" borderId="1" xfId="0" applyFill="1" applyBorder="1"/>
    <xf numFmtId="0" fontId="0" fillId="18" borderId="1" xfId="0" applyFill="1" applyBorder="1"/>
    <xf numFmtId="0" fontId="0" fillId="0" borderId="0" xfId="0" applyAlignment="1">
      <alignment horizontal="right"/>
    </xf>
    <xf numFmtId="0" fontId="14" fillId="2" borderId="1" xfId="0" applyFont="1" applyFill="1" applyBorder="1"/>
    <xf numFmtId="0" fontId="14" fillId="4" borderId="1" xfId="0" applyFont="1" applyFill="1" applyBorder="1"/>
    <xf numFmtId="0" fontId="14" fillId="3" borderId="1" xfId="0" applyFont="1" applyFill="1" applyBorder="1"/>
    <xf numFmtId="0" fontId="0" fillId="0" borderId="0" xfId="0" applyFill="1"/>
    <xf numFmtId="0" fontId="13" fillId="8" borderId="0" xfId="0" applyFont="1" applyFill="1" applyBorder="1"/>
    <xf numFmtId="0" fontId="13" fillId="8" borderId="0" xfId="0" applyFont="1" applyFill="1"/>
    <xf numFmtId="0" fontId="12" fillId="8" borderId="1" xfId="0" applyFont="1" applyFill="1" applyBorder="1"/>
    <xf numFmtId="0" fontId="13" fillId="8" borderId="18" xfId="0" applyFont="1" applyFill="1" applyBorder="1"/>
    <xf numFmtId="0" fontId="13" fillId="8" borderId="19" xfId="0" applyFont="1" applyFill="1" applyBorder="1"/>
    <xf numFmtId="0" fontId="0" fillId="2" borderId="24" xfId="0" applyFill="1" applyBorder="1"/>
    <xf numFmtId="0" fontId="0" fillId="19" borderId="24" xfId="0" applyFill="1" applyBorder="1"/>
    <xf numFmtId="0" fontId="0" fillId="19" borderId="29" xfId="0" applyFill="1" applyBorder="1"/>
    <xf numFmtId="0" fontId="0" fillId="2" borderId="30" xfId="0" applyFill="1" applyBorder="1"/>
    <xf numFmtId="0" fontId="7" fillId="0" borderId="0" xfId="0" applyFont="1" applyAlignment="1"/>
    <xf numFmtId="0" fontId="13" fillId="0" borderId="0" xfId="0" applyFont="1" applyFill="1"/>
    <xf numFmtId="0" fontId="12" fillId="8" borderId="1" xfId="0" applyFont="1" applyFill="1" applyBorder="1" applyAlignment="1">
      <alignment wrapText="1"/>
    </xf>
    <xf numFmtId="0" fontId="0" fillId="3" borderId="1" xfId="0" applyFill="1" applyBorder="1" applyAlignment="1">
      <alignment wrapText="1"/>
    </xf>
    <xf numFmtId="0" fontId="0" fillId="2" borderId="1" xfId="0" applyFill="1" applyBorder="1" applyAlignment="1">
      <alignment wrapText="1"/>
    </xf>
    <xf numFmtId="0" fontId="0" fillId="4" borderId="1" xfId="0" applyFill="1" applyBorder="1" applyAlignment="1">
      <alignment wrapText="1"/>
    </xf>
    <xf numFmtId="0" fontId="11" fillId="0" borderId="0" xfId="0" applyFont="1" applyAlignment="1">
      <alignment wrapText="1"/>
    </xf>
    <xf numFmtId="0" fontId="0" fillId="5" borderId="1" xfId="0" applyFill="1" applyBorder="1" applyAlignment="1">
      <alignment wrapText="1"/>
    </xf>
    <xf numFmtId="0" fontId="13" fillId="8" borderId="0" xfId="0" applyFont="1" applyFill="1" applyAlignment="1">
      <alignment horizontal="left" vertical="top" wrapText="1"/>
    </xf>
    <xf numFmtId="0" fontId="12" fillId="8" borderId="0" xfId="0" applyFont="1" applyFill="1" applyAlignment="1">
      <alignment horizontal="left" vertical="top" wrapText="1"/>
    </xf>
    <xf numFmtId="0" fontId="0" fillId="0" borderId="1" xfId="0" quotePrefix="1" applyBorder="1" applyAlignment="1">
      <alignment horizontal="left" vertical="top" wrapText="1"/>
    </xf>
    <xf numFmtId="0" fontId="0" fillId="10" borderId="1" xfId="0" applyFill="1" applyBorder="1" applyAlignment="1">
      <alignment horizontal="left" vertical="top" wrapText="1"/>
    </xf>
    <xf numFmtId="0" fontId="12" fillId="8" borderId="1" xfId="0" applyFont="1" applyFill="1" applyBorder="1" applyAlignment="1">
      <alignment horizontal="left" vertical="top"/>
    </xf>
    <xf numFmtId="0" fontId="12" fillId="8" borderId="0" xfId="0" applyFont="1" applyFill="1"/>
    <xf numFmtId="0" fontId="0" fillId="21" borderId="0" xfId="0" applyFill="1"/>
    <xf numFmtId="0" fontId="12" fillId="8" borderId="0" xfId="0" applyFont="1" applyFill="1" applyBorder="1"/>
    <xf numFmtId="0" fontId="15" fillId="8" borderId="1" xfId="0" applyFont="1" applyFill="1" applyBorder="1"/>
    <xf numFmtId="0" fontId="0" fillId="23" borderId="0" xfId="0" applyFill="1"/>
    <xf numFmtId="0" fontId="0" fillId="21" borderId="1" xfId="0" applyFill="1" applyBorder="1"/>
    <xf numFmtId="0" fontId="0" fillId="0" borderId="2" xfId="0" applyBorder="1"/>
    <xf numFmtId="0" fontId="0" fillId="0" borderId="7" xfId="0" applyBorder="1" applyAlignment="1"/>
    <xf numFmtId="0" fontId="0" fillId="0" borderId="1" xfId="0" applyBorder="1" applyAlignment="1">
      <alignment horizontal="left"/>
    </xf>
    <xf numFmtId="0" fontId="0" fillId="21" borderId="0" xfId="0" applyFill="1" applyBorder="1"/>
    <xf numFmtId="0" fontId="1" fillId="3" borderId="13" xfId="0" applyFont="1" applyFill="1" applyBorder="1" applyAlignment="1">
      <alignment horizontal="center"/>
    </xf>
    <xf numFmtId="0" fontId="0" fillId="0" borderId="1" xfId="0" applyBorder="1" applyAlignment="1">
      <alignment horizontal="left" vertical="top" wrapText="1"/>
    </xf>
    <xf numFmtId="0" fontId="9" fillId="6" borderId="2" xfId="0" applyFont="1" applyFill="1" applyBorder="1" applyAlignment="1">
      <alignment horizontal="center" vertical="center"/>
    </xf>
    <xf numFmtId="0" fontId="0" fillId="0" borderId="1" xfId="0" applyBorder="1" applyAlignment="1">
      <alignment horizontal="center"/>
    </xf>
    <xf numFmtId="0" fontId="0" fillId="3" borderId="1" xfId="0" applyFill="1" applyBorder="1" applyAlignment="1">
      <alignment horizontal="center" vertical="top" textRotation="90"/>
    </xf>
    <xf numFmtId="0" fontId="0" fillId="2" borderId="1" xfId="0" applyFill="1" applyBorder="1" applyAlignment="1">
      <alignment horizontal="center" vertical="top" textRotation="90"/>
    </xf>
    <xf numFmtId="0" fontId="7" fillId="0" borderId="0" xfId="0" applyFont="1"/>
    <xf numFmtId="0" fontId="0" fillId="8" borderId="1" xfId="0" applyFill="1" applyBorder="1"/>
    <xf numFmtId="0" fontId="0" fillId="0" borderId="1" xfId="0" applyFill="1" applyBorder="1" applyAlignment="1">
      <alignment horizontal="left" vertical="top" wrapText="1"/>
    </xf>
    <xf numFmtId="0" fontId="0" fillId="0" borderId="0" xfId="0" applyFont="1" applyFill="1" applyBorder="1" applyAlignment="1">
      <alignment horizontal="left" vertical="top"/>
    </xf>
    <xf numFmtId="0" fontId="0" fillId="24" borderId="1" xfId="0" applyFill="1" applyBorder="1" applyAlignment="1">
      <alignment horizontal="left" vertical="top"/>
    </xf>
    <xf numFmtId="0" fontId="0" fillId="25" borderId="1" xfId="0" applyFill="1" applyBorder="1" applyAlignment="1">
      <alignment horizontal="left" vertical="top"/>
    </xf>
    <xf numFmtId="0" fontId="0" fillId="2" borderId="2" xfId="0" applyFont="1" applyFill="1" applyBorder="1" applyAlignment="1">
      <alignment horizontal="left" vertical="top"/>
    </xf>
    <xf numFmtId="0" fontId="3" fillId="2" borderId="2" xfId="0" applyFont="1" applyFill="1" applyBorder="1" applyAlignment="1">
      <alignment horizontal="left" vertical="top"/>
    </xf>
    <xf numFmtId="0" fontId="1" fillId="0" borderId="0" xfId="0" applyFont="1" applyFill="1" applyBorder="1" applyAlignment="1">
      <alignment horizontal="center" vertical="top" textRotation="90"/>
    </xf>
    <xf numFmtId="0" fontId="1" fillId="0" borderId="0" xfId="0" applyFont="1" applyFill="1" applyBorder="1" applyAlignment="1">
      <alignment vertical="top" textRotation="90"/>
    </xf>
    <xf numFmtId="0" fontId="0" fillId="15" borderId="28" xfId="0" applyFont="1" applyFill="1" applyBorder="1" applyAlignment="1">
      <alignment horizontal="center" vertical="center"/>
    </xf>
    <xf numFmtId="0" fontId="0" fillId="15" borderId="3" xfId="0" applyFont="1" applyFill="1" applyBorder="1" applyAlignment="1">
      <alignment horizontal="center" vertical="center"/>
    </xf>
    <xf numFmtId="0" fontId="0" fillId="15" borderId="32" xfId="0" applyFont="1" applyFill="1" applyBorder="1" applyAlignment="1">
      <alignment horizontal="center" vertical="center"/>
    </xf>
    <xf numFmtId="0" fontId="0" fillId="0" borderId="0" xfId="0" applyFont="1" applyAlignment="1">
      <alignment horizontal="left" vertical="center"/>
    </xf>
    <xf numFmtId="0" fontId="0" fillId="0" borderId="0" xfId="0" applyFont="1"/>
    <xf numFmtId="0" fontId="2" fillId="6" borderId="0" xfId="0" applyFont="1" applyFill="1" applyBorder="1" applyAlignment="1">
      <alignment horizontal="center" vertical="center" textRotation="90"/>
    </xf>
    <xf numFmtId="0" fontId="9" fillId="8" borderId="0" xfId="0" applyFont="1" applyFill="1" applyBorder="1" applyAlignment="1">
      <alignment horizontal="center" vertical="center"/>
    </xf>
    <xf numFmtId="0" fontId="0" fillId="8" borderId="0" xfId="0" applyFill="1" applyBorder="1" applyAlignment="1">
      <alignment horizontal="left"/>
    </xf>
    <xf numFmtId="0" fontId="0" fillId="8" borderId="16" xfId="0" applyFill="1" applyBorder="1" applyAlignment="1">
      <alignment horizontal="center"/>
    </xf>
    <xf numFmtId="0" fontId="9" fillId="8" borderId="2" xfId="0" applyFont="1" applyFill="1" applyBorder="1" applyAlignment="1"/>
    <xf numFmtId="0" fontId="9" fillId="8" borderId="2" xfId="0" applyFont="1" applyFill="1" applyBorder="1" applyAlignment="1">
      <alignment horizontal="center"/>
    </xf>
    <xf numFmtId="0" fontId="0" fillId="0" borderId="0" xfId="0" applyFill="1" applyBorder="1" applyAlignment="1">
      <alignment vertical="top" textRotation="90"/>
    </xf>
    <xf numFmtId="0" fontId="0" fillId="0" borderId="0" xfId="0" applyFill="1" applyBorder="1" applyAlignment="1">
      <alignment horizontal="left" vertical="top" textRotation="90"/>
    </xf>
    <xf numFmtId="0" fontId="0" fillId="8" borderId="0" xfId="0" applyFill="1"/>
    <xf numFmtId="0" fontId="9" fillId="8" borderId="1" xfId="0" applyFont="1" applyFill="1" applyBorder="1" applyAlignment="1">
      <alignment horizontal="center" vertical="center"/>
    </xf>
    <xf numFmtId="0" fontId="0" fillId="0" borderId="1" xfId="0" applyBorder="1" applyAlignment="1">
      <alignment horizontal="left" vertical="top" wrapText="1"/>
    </xf>
    <xf numFmtId="0" fontId="9" fillId="26" borderId="1" xfId="0" applyFont="1" applyFill="1" applyBorder="1"/>
    <xf numFmtId="0" fontId="2" fillId="26" borderId="1" xfId="0" applyFont="1" applyFill="1" applyBorder="1"/>
    <xf numFmtId="0" fontId="9" fillId="27" borderId="1" xfId="0" applyFont="1" applyFill="1" applyBorder="1"/>
    <xf numFmtId="0" fontId="9" fillId="3" borderId="1" xfId="0" applyFont="1" applyFill="1" applyBorder="1"/>
    <xf numFmtId="0" fontId="9" fillId="20" borderId="1" xfId="0" applyFont="1" applyFill="1" applyBorder="1" applyAlignment="1">
      <alignment vertical="top" textRotation="90"/>
    </xf>
    <xf numFmtId="0" fontId="9" fillId="10" borderId="1" xfId="0" applyFont="1" applyFill="1" applyBorder="1"/>
    <xf numFmtId="0" fontId="9" fillId="12" borderId="1" xfId="0" applyFont="1" applyFill="1" applyBorder="1"/>
    <xf numFmtId="0" fontId="9" fillId="0" borderId="0" xfId="0" applyFont="1"/>
    <xf numFmtId="0" fontId="16" fillId="11" borderId="1" xfId="0" applyFont="1" applyFill="1" applyBorder="1"/>
    <xf numFmtId="0" fontId="16" fillId="20" borderId="1" xfId="0" applyFont="1" applyFill="1" applyBorder="1" applyAlignment="1">
      <alignment vertical="top" textRotation="90"/>
    </xf>
    <xf numFmtId="0" fontId="16" fillId="13" borderId="1" xfId="0" applyFont="1" applyFill="1" applyBorder="1"/>
    <xf numFmtId="0" fontId="16" fillId="15" borderId="1" xfId="0" applyFont="1" applyFill="1" applyBorder="1"/>
    <xf numFmtId="0" fontId="16" fillId="10" borderId="1" xfId="0" applyFont="1" applyFill="1" applyBorder="1"/>
    <xf numFmtId="0" fontId="16" fillId="12" borderId="1" xfId="0" applyFont="1" applyFill="1" applyBorder="1"/>
    <xf numFmtId="0" fontId="16" fillId="0" borderId="0" xfId="0" applyFont="1"/>
    <xf numFmtId="0" fontId="0" fillId="0" borderId="0" xfId="0" quotePrefix="1" applyFill="1"/>
    <xf numFmtId="0" fontId="13" fillId="8" borderId="1" xfId="0" applyFont="1" applyFill="1" applyBorder="1"/>
    <xf numFmtId="0" fontId="0" fillId="0" borderId="1" xfId="0" applyBorder="1" applyAlignment="1">
      <alignment horizontal="center" vertical="top"/>
    </xf>
    <xf numFmtId="0" fontId="19" fillId="0" borderId="0" xfId="0" applyFont="1"/>
    <xf numFmtId="0" fontId="18" fillId="0" borderId="0" xfId="0" applyFont="1"/>
    <xf numFmtId="0" fontId="0" fillId="0" borderId="1" xfId="0" applyBorder="1" applyAlignment="1">
      <alignment horizontal="left" vertical="top" wrapText="1"/>
    </xf>
    <xf numFmtId="0" fontId="0" fillId="20" borderId="1" xfId="0" applyFill="1" applyBorder="1" applyAlignment="1">
      <alignment horizontal="left" vertical="top"/>
    </xf>
    <xf numFmtId="0" fontId="0" fillId="20" borderId="1" xfId="0" applyFill="1" applyBorder="1" applyAlignment="1">
      <alignment horizontal="left" vertical="top" wrapText="1"/>
    </xf>
    <xf numFmtId="0" fontId="0" fillId="0" borderId="1" xfId="0" quotePrefix="1" applyFill="1" applyBorder="1" applyAlignment="1">
      <alignment horizontal="left" vertical="top" wrapText="1"/>
    </xf>
    <xf numFmtId="0" fontId="19" fillId="0" borderId="1" xfId="0" applyFont="1" applyBorder="1"/>
    <xf numFmtId="0" fontId="0" fillId="0" borderId="0" xfId="0"/>
    <xf numFmtId="0" fontId="0" fillId="0" borderId="1" xfId="0" applyBorder="1" applyAlignment="1">
      <alignment horizontal="left" vertical="top"/>
    </xf>
    <xf numFmtId="0" fontId="2" fillId="0" borderId="1" xfId="0" applyFont="1" applyBorder="1" applyAlignment="1">
      <alignment horizontal="left" vertical="top"/>
    </xf>
    <xf numFmtId="0" fontId="0" fillId="0" borderId="0" xfId="0" applyFont="1"/>
    <xf numFmtId="0" fontId="33" fillId="7" borderId="1" xfId="42" applyFont="1" applyFill="1" applyBorder="1" applyAlignment="1">
      <alignment horizontal="center" vertical="center"/>
    </xf>
    <xf numFmtId="0" fontId="0" fillId="0" borderId="7" xfId="0" applyBorder="1"/>
    <xf numFmtId="0" fontId="0" fillId="2" borderId="1" xfId="0" applyFill="1" applyBorder="1"/>
    <xf numFmtId="0" fontId="16" fillId="59" borderId="7" xfId="0" applyFont="1" applyFill="1" applyBorder="1"/>
    <xf numFmtId="0" fontId="16" fillId="59" borderId="17" xfId="0" applyFont="1" applyFill="1" applyBorder="1"/>
    <xf numFmtId="0" fontId="9" fillId="6" borderId="1" xfId="42" applyFont="1" applyFill="1" applyBorder="1" applyAlignment="1">
      <alignment textRotation="90"/>
    </xf>
    <xf numFmtId="0" fontId="9" fillId="6" borderId="1" xfId="42" applyFont="1" applyFill="1" applyBorder="1" applyAlignment="1">
      <alignment textRotation="90" wrapText="1"/>
    </xf>
    <xf numFmtId="0" fontId="0" fillId="7" borderId="1" xfId="0" applyFill="1" applyBorder="1"/>
    <xf numFmtId="0" fontId="9" fillId="6" borderId="5" xfId="42" applyFont="1" applyFill="1" applyBorder="1" applyAlignment="1">
      <alignment horizontal="center" textRotation="90"/>
    </xf>
    <xf numFmtId="0" fontId="9" fillId="6" borderId="5" xfId="42" applyFont="1" applyFill="1" applyBorder="1" applyAlignment="1">
      <alignment horizontal="center" textRotation="90" wrapText="1"/>
    </xf>
    <xf numFmtId="0" fontId="2" fillId="59" borderId="1" xfId="0" applyFont="1" applyFill="1" applyBorder="1" applyAlignment="1">
      <alignment textRotation="90"/>
    </xf>
    <xf numFmtId="0" fontId="34" fillId="7" borderId="1" xfId="42" applyFont="1" applyFill="1" applyBorder="1" applyAlignment="1">
      <alignment horizontal="right" vertical="center"/>
    </xf>
    <xf numFmtId="0" fontId="34" fillId="7" borderId="1" xfId="0" applyFont="1" applyFill="1" applyBorder="1"/>
    <xf numFmtId="0" fontId="0" fillId="12" borderId="1" xfId="0" applyFill="1" applyBorder="1"/>
    <xf numFmtId="0" fontId="0" fillId="0" borderId="1" xfId="0" applyBorder="1" applyAlignment="1">
      <alignment horizontal="left" vertical="top" wrapText="1"/>
    </xf>
    <xf numFmtId="0" fontId="0" fillId="0" borderId="0" xfId="0" applyAlignment="1">
      <alignment vertical="top" wrapText="1"/>
    </xf>
    <xf numFmtId="0" fontId="0" fillId="0" borderId="3" xfId="0" applyBorder="1" applyAlignment="1">
      <alignment horizontal="left" vertical="top" wrapText="1"/>
    </xf>
    <xf numFmtId="0" fontId="0" fillId="0" borderId="4" xfId="0" applyBorder="1" applyAlignment="1">
      <alignment horizontal="left" vertical="top" wrapText="1"/>
    </xf>
    <xf numFmtId="0" fontId="0" fillId="0" borderId="5" xfId="0" applyBorder="1" applyAlignment="1">
      <alignment horizontal="left" vertical="top" wrapText="1"/>
    </xf>
    <xf numFmtId="0" fontId="0" fillId="18" borderId="1" xfId="0" applyFill="1" applyBorder="1" applyAlignment="1">
      <alignment horizontal="center" vertical="top" textRotation="90"/>
    </xf>
    <xf numFmtId="0" fontId="0" fillId="18" borderId="3" xfId="0" applyFill="1" applyBorder="1" applyAlignment="1">
      <alignment horizontal="center" vertical="top" textRotation="90"/>
    </xf>
    <xf numFmtId="0" fontId="0" fillId="18" borderId="4" xfId="0" applyFill="1" applyBorder="1" applyAlignment="1">
      <alignment horizontal="center" vertical="top" textRotation="90"/>
    </xf>
    <xf numFmtId="0" fontId="0" fillId="18" borderId="5" xfId="0" applyFill="1" applyBorder="1" applyAlignment="1">
      <alignment horizontal="center" vertical="top" textRotation="90"/>
    </xf>
    <xf numFmtId="0" fontId="11" fillId="4" borderId="1" xfId="0" applyFont="1" applyFill="1" applyBorder="1" applyAlignment="1">
      <alignment horizontal="center" vertical="center"/>
    </xf>
    <xf numFmtId="0" fontId="0" fillId="0" borderId="1" xfId="0" applyBorder="1" applyAlignment="1">
      <alignment horizontal="left" vertical="top" wrapText="1"/>
    </xf>
    <xf numFmtId="0" fontId="0" fillId="18" borderId="1" xfId="0" applyFill="1" applyBorder="1" applyAlignment="1">
      <alignment horizontal="left" vertical="top" textRotation="90"/>
    </xf>
    <xf numFmtId="0" fontId="0" fillId="2" borderId="7" xfId="0" applyFill="1" applyBorder="1" applyAlignment="1">
      <alignment horizontal="left"/>
    </xf>
    <xf numFmtId="0" fontId="0" fillId="2" borderId="27" xfId="0" applyFill="1" applyBorder="1" applyAlignment="1">
      <alignment horizontal="left"/>
    </xf>
    <xf numFmtId="0" fontId="13" fillId="8" borderId="34" xfId="0" applyFont="1" applyFill="1" applyBorder="1" applyAlignment="1">
      <alignment horizontal="left"/>
    </xf>
    <xf numFmtId="0" fontId="13" fillId="8" borderId="23" xfId="0" applyFont="1" applyFill="1" applyBorder="1" applyAlignment="1">
      <alignment horizontal="left"/>
    </xf>
    <xf numFmtId="0" fontId="0" fillId="2" borderId="7" xfId="0" applyFill="1" applyBorder="1" applyAlignment="1">
      <alignment horizontal="left" vertical="top" wrapText="1"/>
    </xf>
    <xf numFmtId="0" fontId="0" fillId="2" borderId="27" xfId="0" applyFill="1" applyBorder="1" applyAlignment="1">
      <alignment horizontal="left" vertical="top" wrapText="1"/>
    </xf>
    <xf numFmtId="0" fontId="0" fillId="4" borderId="33" xfId="0" applyFill="1" applyBorder="1" applyAlignment="1">
      <alignment horizontal="left"/>
    </xf>
    <xf numFmtId="0" fontId="0" fillId="4" borderId="35" xfId="0" applyFill="1" applyBorder="1" applyAlignment="1">
      <alignment horizontal="left"/>
    </xf>
    <xf numFmtId="0" fontId="0" fillId="0" borderId="0" xfId="0" applyAlignment="1">
      <alignment horizontal="left" wrapText="1"/>
    </xf>
    <xf numFmtId="0" fontId="0" fillId="0" borderId="7" xfId="0" applyBorder="1" applyAlignment="1">
      <alignment horizontal="left"/>
    </xf>
    <xf numFmtId="0" fontId="0" fillId="0" borderId="2" xfId="0" applyBorder="1" applyAlignment="1">
      <alignment horizontal="left"/>
    </xf>
    <xf numFmtId="0" fontId="0" fillId="0" borderId="12" xfId="0" applyBorder="1" applyAlignment="1">
      <alignment horizontal="left"/>
    </xf>
    <xf numFmtId="0" fontId="0" fillId="0" borderId="0" xfId="0" applyBorder="1" applyAlignment="1">
      <alignment horizontal="left"/>
    </xf>
    <xf numFmtId="0" fontId="0" fillId="0" borderId="1" xfId="0" applyBorder="1" applyAlignment="1">
      <alignment horizontal="left"/>
    </xf>
    <xf numFmtId="0" fontId="0" fillId="0" borderId="17" xfId="0" applyBorder="1" applyAlignment="1">
      <alignment horizontal="left"/>
    </xf>
    <xf numFmtId="0" fontId="12" fillId="8" borderId="0" xfId="0" applyFont="1" applyFill="1" applyAlignment="1">
      <alignment horizontal="center"/>
    </xf>
    <xf numFmtId="0" fontId="0" fillId="0" borderId="15" xfId="0" applyBorder="1" applyAlignment="1">
      <alignment horizontal="left"/>
    </xf>
    <xf numFmtId="0" fontId="0" fillId="0" borderId="37" xfId="0" applyBorder="1" applyAlignment="1">
      <alignment horizontal="left"/>
    </xf>
    <xf numFmtId="0" fontId="0" fillId="0" borderId="9" xfId="0" applyBorder="1" applyAlignment="1">
      <alignment horizontal="left"/>
    </xf>
    <xf numFmtId="0" fontId="0" fillId="0" borderId="36" xfId="0" applyBorder="1" applyAlignment="1">
      <alignment horizontal="left"/>
    </xf>
    <xf numFmtId="0" fontId="0" fillId="0" borderId="14" xfId="0" applyBorder="1" applyAlignment="1">
      <alignment horizontal="left"/>
    </xf>
    <xf numFmtId="0" fontId="0" fillId="0" borderId="11" xfId="0" applyBorder="1" applyAlignment="1">
      <alignment horizontal="left"/>
    </xf>
    <xf numFmtId="0" fontId="0" fillId="0" borderId="8" xfId="0" applyBorder="1" applyAlignment="1">
      <alignment horizontal="left"/>
    </xf>
    <xf numFmtId="0" fontId="0" fillId="21" borderId="1" xfId="0" applyFill="1" applyBorder="1" applyAlignment="1">
      <alignment horizontal="center"/>
    </xf>
    <xf numFmtId="0" fontId="12" fillId="8" borderId="1" xfId="0" applyFont="1" applyFill="1" applyBorder="1" applyAlignment="1">
      <alignment horizontal="left"/>
    </xf>
    <xf numFmtId="0" fontId="12" fillId="22" borderId="15" xfId="0" applyFont="1" applyFill="1" applyBorder="1" applyAlignment="1">
      <alignment horizontal="left"/>
    </xf>
    <xf numFmtId="0" fontId="12" fillId="22" borderId="14" xfId="0" applyFont="1" applyFill="1" applyBorder="1" applyAlignment="1">
      <alignment horizontal="left"/>
    </xf>
    <xf numFmtId="0" fontId="0" fillId="20" borderId="15" xfId="0" applyFill="1" applyBorder="1" applyAlignment="1">
      <alignment horizontal="center" vertical="center"/>
    </xf>
    <xf numFmtId="0" fontId="0" fillId="20" borderId="14" xfId="0" applyFill="1" applyBorder="1" applyAlignment="1">
      <alignment horizontal="center" vertical="center"/>
    </xf>
    <xf numFmtId="0" fontId="0" fillId="20" borderId="9" xfId="0" applyFill="1" applyBorder="1" applyAlignment="1">
      <alignment horizontal="center" vertical="center"/>
    </xf>
    <xf numFmtId="0" fontId="0" fillId="20" borderId="8" xfId="0" applyFill="1" applyBorder="1" applyAlignment="1">
      <alignment horizontal="center" vertical="center"/>
    </xf>
    <xf numFmtId="0" fontId="12" fillId="8" borderId="0" xfId="0" applyFont="1" applyFill="1" applyBorder="1" applyAlignment="1">
      <alignment horizontal="left"/>
    </xf>
    <xf numFmtId="0" fontId="3" fillId="0" borderId="7" xfId="0" applyFont="1" applyFill="1" applyBorder="1" applyAlignment="1">
      <alignment horizontal="left"/>
    </xf>
    <xf numFmtId="0" fontId="3" fillId="0" borderId="2" xfId="0" applyFont="1" applyFill="1" applyBorder="1" applyAlignment="1">
      <alignment horizontal="left"/>
    </xf>
    <xf numFmtId="0" fontId="12" fillId="8" borderId="17" xfId="0" applyFont="1" applyFill="1" applyBorder="1" applyAlignment="1">
      <alignment horizontal="left"/>
    </xf>
    <xf numFmtId="0" fontId="12" fillId="8" borderId="2" xfId="0" applyFont="1" applyFill="1" applyBorder="1" applyAlignment="1">
      <alignment horizontal="left"/>
    </xf>
    <xf numFmtId="0" fontId="0" fillId="0" borderId="1" xfId="0" applyFill="1" applyBorder="1" applyAlignment="1">
      <alignment horizontal="left"/>
    </xf>
    <xf numFmtId="0" fontId="0" fillId="21" borderId="0" xfId="0" applyFill="1" applyBorder="1" applyAlignment="1">
      <alignment horizontal="left"/>
    </xf>
    <xf numFmtId="0" fontId="0" fillId="0" borderId="1" xfId="0" applyBorder="1" applyAlignment="1">
      <alignment horizontal="center"/>
    </xf>
    <xf numFmtId="0" fontId="9" fillId="6" borderId="3" xfId="42" applyFont="1" applyFill="1" applyBorder="1" applyAlignment="1">
      <alignment horizontal="center" textRotation="90"/>
    </xf>
    <xf numFmtId="0" fontId="9" fillId="6" borderId="4" xfId="42" applyFont="1" applyFill="1" applyBorder="1" applyAlignment="1">
      <alignment horizontal="center" textRotation="90"/>
    </xf>
    <xf numFmtId="0" fontId="9" fillId="6" borderId="5" xfId="42" applyFont="1" applyFill="1" applyBorder="1" applyAlignment="1">
      <alignment horizontal="center" textRotation="90"/>
    </xf>
    <xf numFmtId="0" fontId="9" fillId="6" borderId="9" xfId="42" applyFont="1" applyFill="1" applyBorder="1" applyAlignment="1">
      <alignment horizontal="center" wrapText="1"/>
    </xf>
    <xf numFmtId="0" fontId="9" fillId="6" borderId="36" xfId="42" applyFont="1" applyFill="1" applyBorder="1" applyAlignment="1">
      <alignment horizontal="center" wrapText="1"/>
    </xf>
    <xf numFmtId="0" fontId="9" fillId="6" borderId="3" xfId="42" applyFont="1" applyFill="1" applyBorder="1" applyAlignment="1">
      <alignment horizontal="center" textRotation="90" wrapText="1"/>
    </xf>
    <xf numFmtId="0" fontId="9" fillId="6" borderId="4" xfId="42" applyFont="1" applyFill="1" applyBorder="1" applyAlignment="1">
      <alignment horizontal="center" textRotation="90" wrapText="1"/>
    </xf>
    <xf numFmtId="0" fontId="9" fillId="6" borderId="5" xfId="42" applyFont="1" applyFill="1" applyBorder="1" applyAlignment="1">
      <alignment horizontal="center" textRotation="90" wrapText="1"/>
    </xf>
    <xf numFmtId="0" fontId="9" fillId="6" borderId="36" xfId="0" applyFont="1" applyFill="1" applyBorder="1" applyAlignment="1">
      <alignment horizontal="center"/>
    </xf>
    <xf numFmtId="0" fontId="9" fillId="6" borderId="8" xfId="0" applyFont="1" applyFill="1" applyBorder="1" applyAlignment="1">
      <alignment horizontal="center"/>
    </xf>
    <xf numFmtId="0" fontId="9" fillId="12" borderId="1" xfId="0" applyFont="1" applyFill="1" applyBorder="1" applyAlignment="1">
      <alignment horizontal="left"/>
    </xf>
    <xf numFmtId="0" fontId="9" fillId="18" borderId="1" xfId="0" applyFont="1" applyFill="1" applyBorder="1" applyAlignment="1">
      <alignment horizontal="left"/>
    </xf>
    <xf numFmtId="0" fontId="0" fillId="2" borderId="1" xfId="0" applyFill="1" applyBorder="1" applyAlignment="1">
      <alignment horizontal="left" vertical="top" textRotation="90"/>
    </xf>
    <xf numFmtId="0" fontId="0" fillId="3" borderId="1" xfId="0" applyFill="1" applyBorder="1" applyAlignment="1">
      <alignment horizontal="left" vertical="top" textRotation="90"/>
    </xf>
    <xf numFmtId="0" fontId="0" fillId="3" borderId="1" xfId="0" applyFill="1" applyBorder="1" applyAlignment="1">
      <alignment horizontal="center" vertical="top" textRotation="90"/>
    </xf>
    <xf numFmtId="0" fontId="0" fillId="2" borderId="3" xfId="0" applyFill="1" applyBorder="1" applyAlignment="1">
      <alignment horizontal="center" vertical="top" textRotation="90"/>
    </xf>
    <xf numFmtId="0" fontId="0" fillId="2" borderId="4" xfId="0" applyFill="1" applyBorder="1" applyAlignment="1">
      <alignment horizontal="center" vertical="top" textRotation="90"/>
    </xf>
    <xf numFmtId="0" fontId="0" fillId="2" borderId="5" xfId="0" applyFill="1" applyBorder="1" applyAlignment="1">
      <alignment horizontal="center" vertical="top" textRotation="90"/>
    </xf>
    <xf numFmtId="0" fontId="0" fillId="2" borderId="1" xfId="0" applyFill="1" applyBorder="1" applyAlignment="1">
      <alignment horizontal="center" vertical="top" textRotation="90"/>
    </xf>
    <xf numFmtId="0" fontId="0" fillId="4" borderId="1" xfId="0" applyFill="1" applyBorder="1" applyAlignment="1">
      <alignment horizontal="center" vertical="top" textRotation="90"/>
    </xf>
    <xf numFmtId="0" fontId="0" fillId="3" borderId="1" xfId="0" quotePrefix="1" applyFill="1" applyBorder="1" applyAlignment="1">
      <alignment horizontal="center" vertical="top" textRotation="90"/>
    </xf>
    <xf numFmtId="0" fontId="0" fillId="3" borderId="3" xfId="0" applyFill="1" applyBorder="1" applyAlignment="1">
      <alignment horizontal="center" vertical="top" textRotation="90"/>
    </xf>
    <xf numFmtId="0" fontId="0" fillId="3" borderId="4" xfId="0" applyFill="1" applyBorder="1" applyAlignment="1">
      <alignment horizontal="center" vertical="top" textRotation="90"/>
    </xf>
    <xf numFmtId="0" fontId="0" fillId="3" borderId="5" xfId="0" applyFill="1" applyBorder="1" applyAlignment="1">
      <alignment horizontal="center" vertical="top" textRotation="90"/>
    </xf>
    <xf numFmtId="0" fontId="0" fillId="2" borderId="1" xfId="0" applyFont="1" applyFill="1" applyBorder="1" applyAlignment="1">
      <alignment horizontal="center" vertical="top" textRotation="90"/>
    </xf>
    <xf numFmtId="0" fontId="0" fillId="24" borderId="1" xfId="0" applyFill="1" applyBorder="1" applyAlignment="1">
      <alignment horizontal="center" vertical="top" textRotation="90"/>
    </xf>
    <xf numFmtId="0" fontId="1" fillId="3" borderId="1" xfId="0" applyFont="1" applyFill="1" applyBorder="1" applyAlignment="1">
      <alignment horizontal="center" vertical="top" textRotation="90"/>
    </xf>
    <xf numFmtId="0" fontId="9" fillId="15" borderId="1" xfId="0" applyFont="1" applyFill="1" applyBorder="1" applyAlignment="1">
      <alignment horizontal="right" vertical="center"/>
    </xf>
    <xf numFmtId="0" fontId="9" fillId="15" borderId="7" xfId="0" applyFont="1" applyFill="1" applyBorder="1" applyAlignment="1">
      <alignment horizontal="right" vertical="center"/>
    </xf>
    <xf numFmtId="0" fontId="2" fillId="6" borderId="1" xfId="0" applyFont="1" applyFill="1" applyBorder="1" applyAlignment="1">
      <alignment horizontal="center" vertical="center" textRotation="90"/>
    </xf>
    <xf numFmtId="0" fontId="9" fillId="6" borderId="1" xfId="0" applyFont="1" applyFill="1" applyBorder="1" applyAlignment="1">
      <alignment horizontal="right" vertical="center"/>
    </xf>
    <xf numFmtId="0" fontId="9" fillId="6" borderId="7" xfId="0" applyFont="1" applyFill="1" applyBorder="1" applyAlignment="1">
      <alignment horizontal="right" vertical="center"/>
    </xf>
    <xf numFmtId="0" fontId="2" fillId="6" borderId="37" xfId="0" applyFont="1" applyFill="1" applyBorder="1" applyAlignment="1">
      <alignment horizontal="center" vertical="center" textRotation="90"/>
    </xf>
    <xf numFmtId="0" fontId="2" fillId="6" borderId="0" xfId="0" applyFont="1" applyFill="1" applyBorder="1" applyAlignment="1">
      <alignment horizontal="center" vertical="center" textRotation="90"/>
    </xf>
    <xf numFmtId="0" fontId="2" fillId="6" borderId="36" xfId="0" applyFont="1" applyFill="1" applyBorder="1" applyAlignment="1">
      <alignment horizontal="center" vertical="center" textRotation="90"/>
    </xf>
    <xf numFmtId="0" fontId="9" fillId="6" borderId="1" xfId="0" applyFont="1" applyFill="1" applyBorder="1" applyAlignment="1">
      <alignment horizontal="center" vertical="center"/>
    </xf>
    <xf numFmtId="0" fontId="9" fillId="6" borderId="2" xfId="0" applyFont="1" applyFill="1" applyBorder="1" applyAlignment="1">
      <alignment horizontal="center" vertical="center"/>
    </xf>
    <xf numFmtId="0" fontId="2" fillId="6" borderId="1" xfId="0" applyFont="1" applyFill="1" applyBorder="1" applyAlignment="1">
      <alignment horizontal="center" vertical="center"/>
    </xf>
    <xf numFmtId="0" fontId="9" fillId="6" borderId="14" xfId="0" applyFont="1" applyFill="1" applyBorder="1" applyAlignment="1">
      <alignment horizontal="center" vertical="center"/>
    </xf>
    <xf numFmtId="0" fontId="9" fillId="6" borderId="11" xfId="0" applyFont="1" applyFill="1" applyBorder="1" applyAlignment="1">
      <alignment horizontal="center" vertical="center"/>
    </xf>
    <xf numFmtId="0" fontId="9" fillId="6" borderId="8" xfId="0" applyFont="1" applyFill="1" applyBorder="1" applyAlignment="1">
      <alignment horizontal="center" vertical="center"/>
    </xf>
    <xf numFmtId="0" fontId="9" fillId="6" borderId="25" xfId="0" applyFont="1" applyFill="1" applyBorder="1" applyAlignment="1">
      <alignment horizontal="center" vertical="center"/>
    </xf>
    <xf numFmtId="0" fontId="2" fillId="6" borderId="26" xfId="0" applyFont="1" applyFill="1" applyBorder="1" applyAlignment="1">
      <alignment horizontal="center"/>
    </xf>
    <xf numFmtId="0" fontId="2" fillId="6" borderId="17" xfId="0" applyFont="1" applyFill="1" applyBorder="1" applyAlignment="1">
      <alignment horizontal="center"/>
    </xf>
    <xf numFmtId="0" fontId="2" fillId="6" borderId="2" xfId="0" applyFont="1" applyFill="1" applyBorder="1" applyAlignment="1">
      <alignment horizontal="center"/>
    </xf>
    <xf numFmtId="0" fontId="2" fillId="6" borderId="7" xfId="0" applyFont="1" applyFill="1" applyBorder="1" applyAlignment="1">
      <alignment horizontal="center"/>
    </xf>
    <xf numFmtId="0" fontId="2" fillId="6" borderId="27" xfId="0" applyFont="1" applyFill="1" applyBorder="1" applyAlignment="1">
      <alignment horizontal="center"/>
    </xf>
    <xf numFmtId="0" fontId="2" fillId="6" borderId="18" xfId="0" applyFont="1" applyFill="1" applyBorder="1" applyAlignment="1">
      <alignment horizontal="center" vertical="center"/>
    </xf>
    <xf numFmtId="0" fontId="2" fillId="6" borderId="19" xfId="0" applyFont="1" applyFill="1" applyBorder="1" applyAlignment="1">
      <alignment horizontal="center" vertical="center"/>
    </xf>
    <xf numFmtId="0" fontId="2" fillId="6" borderId="20" xfId="0" applyFont="1" applyFill="1" applyBorder="1" applyAlignment="1">
      <alignment horizontal="center" vertical="center"/>
    </xf>
    <xf numFmtId="0" fontId="2" fillId="6" borderId="21" xfId="0" applyFont="1" applyFill="1" applyBorder="1" applyAlignment="1">
      <alignment horizontal="center" vertical="center"/>
    </xf>
    <xf numFmtId="0" fontId="2" fillId="6" borderId="22" xfId="0" applyFont="1" applyFill="1" applyBorder="1" applyAlignment="1">
      <alignment horizontal="center" vertical="center"/>
    </xf>
    <xf numFmtId="0" fontId="2" fillId="6" borderId="23" xfId="0" applyFont="1" applyFill="1" applyBorder="1" applyAlignment="1">
      <alignment horizontal="center" vertical="center"/>
    </xf>
    <xf numFmtId="0" fontId="9" fillId="6" borderId="24" xfId="0" applyFont="1" applyFill="1" applyBorder="1" applyAlignment="1">
      <alignment horizontal="center" vertical="center"/>
    </xf>
    <xf numFmtId="0" fontId="0" fillId="5" borderId="1" xfId="0" applyFill="1" applyBorder="1" applyAlignment="1">
      <alignment horizontal="center"/>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erekening" xfId="11" builtinId="22" customBuiltin="1"/>
    <cellStyle name="Controlecel" xfId="13" builtinId="23" customBuiltin="1"/>
    <cellStyle name="Gekoppelde cel" xfId="12" builtinId="24" customBuiltin="1"/>
    <cellStyle name="Goed" xfId="7" builtinId="26" customBuiltin="1"/>
    <cellStyle name="Invoer" xfId="9" builtinId="20" customBuiltin="1"/>
    <cellStyle name="Kop 1" xfId="3" builtinId="16" customBuiltin="1"/>
    <cellStyle name="Kop 2" xfId="4" builtinId="17" customBuiltin="1"/>
    <cellStyle name="Kop 3" xfId="5" builtinId="18" customBuiltin="1"/>
    <cellStyle name="Kop 4" xfId="6" builtinId="19" customBuiltin="1"/>
    <cellStyle name="Neutraal" xfId="8" builtinId="28" customBuiltin="1"/>
    <cellStyle name="Notitie" xfId="15" builtinId="10" customBuiltin="1"/>
    <cellStyle name="Ongeldig" xfId="1" builtinId="27" customBuiltin="1"/>
    <cellStyle name="Standaard" xfId="0" builtinId="0"/>
    <cellStyle name="Standaard 2" xfId="42" xr:uid="{B70EAFAD-6DD4-4DA0-9C0B-6CEB7C0C4D7C}"/>
    <cellStyle name="Titel" xfId="2" builtinId="15" customBuiltin="1"/>
    <cellStyle name="Totaal" xfId="17" builtinId="25" customBuiltin="1"/>
    <cellStyle name="Uitvoer" xfId="10" builtinId="21" customBuiltin="1"/>
    <cellStyle name="Verklarende tekst" xfId="16" builtinId="53" customBuiltin="1"/>
    <cellStyle name="Waarschuwingstekst" xfId="14" builtinId="11" customBuiltin="1"/>
  </cellStyles>
  <dxfs count="734">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ont>
        <color auto="1"/>
      </font>
      <fill>
        <patternFill>
          <bgColor theme="9" tint="0.79998168889431442"/>
        </patternFill>
      </fill>
    </dxf>
    <dxf>
      <fill>
        <patternFill>
          <bgColor theme="8" tint="0.79998168889431442"/>
        </patternFill>
      </fill>
    </dxf>
    <dxf>
      <fill>
        <patternFill>
          <bgColor theme="5" tint="0.79998168889431442"/>
        </patternFill>
      </fill>
    </dxf>
    <dxf>
      <fill>
        <patternFill>
          <bgColor theme="0" tint="-4.9989318521683403E-2"/>
        </patternFill>
      </fill>
    </dxf>
    <dxf>
      <font>
        <color auto="1"/>
      </font>
      <fill>
        <patternFill>
          <bgColor theme="9" tint="0.79998168889431442"/>
        </patternFill>
      </fill>
    </dxf>
    <dxf>
      <fill>
        <patternFill>
          <bgColor theme="8" tint="0.79998168889431442"/>
        </patternFill>
      </fill>
    </dxf>
    <dxf>
      <fill>
        <patternFill>
          <bgColor theme="5" tint="0.79998168889431442"/>
        </patternFill>
      </fill>
    </dxf>
    <dxf>
      <fill>
        <patternFill>
          <bgColor theme="0" tint="-4.9989318521683403E-2"/>
        </patternFill>
      </fill>
    </dxf>
    <dxf>
      <font>
        <color auto="1"/>
      </font>
      <fill>
        <patternFill>
          <bgColor theme="9" tint="0.79998168889431442"/>
        </patternFill>
      </fill>
    </dxf>
    <dxf>
      <fill>
        <patternFill>
          <bgColor theme="8" tint="0.79998168889431442"/>
        </patternFill>
      </fill>
    </dxf>
    <dxf>
      <fill>
        <patternFill>
          <bgColor theme="5" tint="0.79998168889431442"/>
        </patternFill>
      </fill>
    </dxf>
    <dxf>
      <fill>
        <patternFill>
          <bgColor theme="0" tint="-4.9989318521683403E-2"/>
        </patternFill>
      </fill>
    </dxf>
    <dxf>
      <font>
        <color rgb="FFFF0000"/>
      </font>
      <fill>
        <patternFill>
          <bgColor rgb="FFFF0000"/>
        </patternFill>
      </fill>
    </dxf>
    <dxf>
      <font>
        <color rgb="FF00B050"/>
      </font>
      <fill>
        <patternFill>
          <bgColor rgb="FF00B050"/>
        </patternFill>
      </fill>
    </dxf>
    <dxf>
      <font>
        <color rgb="FFFF0000"/>
      </font>
      <fill>
        <patternFill>
          <bgColor rgb="FFFF0000"/>
        </patternFill>
      </fill>
    </dxf>
    <dxf>
      <font>
        <color rgb="FF00B050"/>
      </font>
      <fill>
        <patternFill>
          <bgColor rgb="FF00B050"/>
        </patternFill>
      </fill>
    </dxf>
    <dxf>
      <font>
        <color rgb="FFFF0000"/>
      </font>
      <fill>
        <patternFill>
          <bgColor rgb="FFFF0000"/>
        </patternFill>
      </fill>
    </dxf>
    <dxf>
      <font>
        <color rgb="FF00B050"/>
      </font>
      <fill>
        <patternFill>
          <bgColor rgb="FF00B050"/>
        </patternFill>
      </fill>
    </dxf>
    <dxf>
      <font>
        <color rgb="FFFF0000"/>
      </font>
      <fill>
        <patternFill>
          <bgColor rgb="FFFF0000"/>
        </patternFill>
      </fill>
    </dxf>
    <dxf>
      <font>
        <color rgb="FF00B050"/>
      </font>
      <fill>
        <patternFill>
          <bgColor rgb="FF00B050"/>
        </patternFill>
      </fill>
    </dxf>
    <dxf>
      <font>
        <color rgb="FF006100"/>
      </font>
      <fill>
        <patternFill>
          <bgColor rgb="FFC6EFCE"/>
        </patternFill>
      </fill>
    </dxf>
    <dxf>
      <font>
        <color rgb="FF9C0006"/>
      </font>
      <fill>
        <patternFill>
          <bgColor rgb="FFFFC7CE"/>
        </patternFill>
      </fill>
    </dxf>
    <dxf>
      <font>
        <color rgb="FFFF0000"/>
      </font>
      <fill>
        <patternFill>
          <bgColor rgb="FFFF0000"/>
        </patternFill>
      </fill>
    </dxf>
    <dxf>
      <font>
        <color rgb="FF00B050"/>
      </font>
      <fill>
        <patternFill>
          <bgColor rgb="FF00B050"/>
        </patternFill>
      </fill>
    </dxf>
    <dxf>
      <font>
        <color rgb="FFFF0000"/>
      </font>
      <fill>
        <patternFill>
          <bgColor rgb="FFFF0000"/>
        </patternFill>
      </fill>
    </dxf>
    <dxf>
      <font>
        <color rgb="FF00B050"/>
      </font>
      <fill>
        <patternFill>
          <bgColor rgb="FF00B050"/>
        </patternFill>
      </fill>
    </dxf>
    <dxf>
      <font>
        <color rgb="FFFF0000"/>
      </font>
      <fill>
        <patternFill>
          <bgColor rgb="FFFF0000"/>
        </patternFill>
      </fill>
    </dxf>
    <dxf>
      <font>
        <color rgb="FF00B050"/>
      </font>
      <fill>
        <patternFill>
          <bgColor rgb="FF00B050"/>
        </patternFill>
      </fill>
    </dxf>
    <dxf>
      <font>
        <color rgb="FFFF0000"/>
      </font>
      <fill>
        <patternFill>
          <bgColor rgb="FFFF0000"/>
        </patternFill>
      </fill>
    </dxf>
    <dxf>
      <font>
        <color rgb="FF00B050"/>
      </font>
      <fill>
        <patternFill>
          <bgColor rgb="FF00B050"/>
        </patternFill>
      </fill>
    </dxf>
    <dxf>
      <font>
        <color rgb="FF9C0006"/>
      </font>
      <fill>
        <patternFill>
          <bgColor rgb="FFFFC7CE"/>
        </patternFill>
      </fill>
    </dxf>
    <dxf>
      <font>
        <color rgb="FF006100"/>
      </font>
      <fill>
        <patternFill>
          <bgColor rgb="FFC6EFCE"/>
        </patternFill>
      </fill>
    </dxf>
    <dxf>
      <font>
        <color rgb="FFFF0000"/>
      </font>
      <fill>
        <patternFill>
          <bgColor rgb="FFFF0000"/>
        </patternFill>
      </fill>
    </dxf>
    <dxf>
      <font>
        <color rgb="FF00B050"/>
      </font>
      <fill>
        <patternFill>
          <bgColor rgb="FF00B050"/>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ont>
        <color auto="1"/>
      </font>
      <fill>
        <patternFill>
          <bgColor theme="9" tint="0.79998168889431442"/>
        </patternFill>
      </fill>
    </dxf>
    <dxf>
      <fill>
        <patternFill>
          <bgColor theme="5" tint="0.79998168889431442"/>
        </patternFill>
      </fill>
    </dxf>
    <dxf>
      <fill>
        <patternFill>
          <bgColor theme="0" tint="-4.9989318521683403E-2"/>
        </patternFill>
      </fill>
    </dxf>
    <dxf>
      <fill>
        <patternFill>
          <bgColor theme="4" tint="0.79998168889431442"/>
        </patternFill>
      </fill>
    </dxf>
    <dxf>
      <fill>
        <patternFill>
          <bgColor theme="9" tint="0.79998168889431442"/>
        </patternFill>
      </fill>
    </dxf>
    <dxf>
      <fill>
        <patternFill>
          <bgColor theme="5" tint="0.79998168889431442"/>
        </patternFill>
      </fill>
    </dxf>
    <dxf>
      <font>
        <color rgb="FF00B050"/>
      </font>
    </dxf>
    <dxf>
      <font>
        <color rgb="FFFF0000"/>
      </font>
    </dxf>
    <dxf>
      <font>
        <color auto="1"/>
      </font>
      <fill>
        <patternFill>
          <bgColor theme="9" tint="0.79998168889431442"/>
        </patternFill>
      </fill>
    </dxf>
    <dxf>
      <fill>
        <patternFill>
          <bgColor theme="5" tint="0.79998168889431442"/>
        </patternFill>
      </fill>
    </dxf>
    <dxf>
      <fill>
        <patternFill>
          <bgColor theme="0" tint="-4.9989318521683403E-2"/>
        </patternFill>
      </fill>
    </dxf>
    <dxf>
      <fill>
        <patternFill>
          <bgColor theme="4" tint="0.79998168889431442"/>
        </patternFill>
      </fill>
    </dxf>
    <dxf>
      <font>
        <color rgb="FFFF0000"/>
      </font>
      <fill>
        <patternFill>
          <bgColor rgb="FFFF0000"/>
        </patternFill>
      </fill>
    </dxf>
    <dxf>
      <font>
        <color rgb="FF00B050"/>
      </font>
      <fill>
        <patternFill>
          <bgColor rgb="FF00B050"/>
        </patternFill>
      </fill>
    </dxf>
    <dxf>
      <font>
        <color rgb="FFFF0000"/>
      </font>
      <fill>
        <patternFill>
          <bgColor rgb="FFFF0000"/>
        </patternFill>
      </fill>
    </dxf>
    <dxf>
      <font>
        <color rgb="FF00B050"/>
      </font>
      <fill>
        <patternFill>
          <bgColor rgb="FF00B050"/>
        </patternFill>
      </fill>
    </dxf>
    <dxf>
      <font>
        <color rgb="FFFF0000"/>
      </font>
      <fill>
        <patternFill>
          <bgColor rgb="FFFF0000"/>
        </patternFill>
      </fill>
    </dxf>
    <dxf>
      <font>
        <color rgb="FF00B050"/>
      </font>
      <fill>
        <patternFill>
          <bgColor rgb="FF00B050"/>
        </patternFill>
      </fill>
    </dxf>
    <dxf>
      <font>
        <color rgb="FFFF0000"/>
      </font>
      <fill>
        <patternFill>
          <bgColor rgb="FFFF0000"/>
        </patternFill>
      </fill>
    </dxf>
    <dxf>
      <font>
        <color rgb="FF00B050"/>
      </font>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7620</xdr:colOff>
      <xdr:row>15</xdr:row>
      <xdr:rowOff>177550</xdr:rowOff>
    </xdr:from>
    <xdr:to>
      <xdr:col>10</xdr:col>
      <xdr:colOff>601745</xdr:colOff>
      <xdr:row>20</xdr:row>
      <xdr:rowOff>518160</xdr:rowOff>
    </xdr:to>
    <xdr:pic>
      <xdr:nvPicPr>
        <xdr:cNvPr id="2" name="Afbeelding 1">
          <a:extLst>
            <a:ext uri="{FF2B5EF4-FFF2-40B4-BE49-F238E27FC236}">
              <a16:creationId xmlns:a16="http://schemas.microsoft.com/office/drawing/2014/main" id="{C0C16A05-FBFD-4AEC-8A35-F5FD8D0192CD}"/>
            </a:ext>
          </a:extLst>
        </xdr:cNvPr>
        <xdr:cNvPicPr>
          <a:picLocks noChangeAspect="1"/>
        </xdr:cNvPicPr>
      </xdr:nvPicPr>
      <xdr:blipFill>
        <a:blip xmlns:r="http://schemas.openxmlformats.org/officeDocument/2006/relationships" r:embed="rId1"/>
        <a:stretch>
          <a:fillRect/>
        </a:stretch>
      </xdr:blipFill>
      <xdr:spPr>
        <a:xfrm>
          <a:off x="7673340" y="5663950"/>
          <a:ext cx="4861325" cy="253517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7620</xdr:colOff>
      <xdr:row>1</xdr:row>
      <xdr:rowOff>0</xdr:rowOff>
    </xdr:from>
    <xdr:to>
      <xdr:col>3</xdr:col>
      <xdr:colOff>327660</xdr:colOff>
      <xdr:row>2</xdr:row>
      <xdr:rowOff>15240</xdr:rowOff>
    </xdr:to>
    <xdr:sp macro="" textlink="">
      <xdr:nvSpPr>
        <xdr:cNvPr id="2" name="Ovaal 1">
          <a:extLst>
            <a:ext uri="{FF2B5EF4-FFF2-40B4-BE49-F238E27FC236}">
              <a16:creationId xmlns:a16="http://schemas.microsoft.com/office/drawing/2014/main" id="{038F8BDF-F0F7-4B8F-B426-A5C2DD647BB8}"/>
            </a:ext>
          </a:extLst>
        </xdr:cNvPr>
        <xdr:cNvSpPr/>
      </xdr:nvSpPr>
      <xdr:spPr>
        <a:xfrm>
          <a:off x="2362200" y="182880"/>
          <a:ext cx="320040" cy="320040"/>
        </a:xfrm>
        <a:prstGeom prst="ellipse">
          <a:avLst/>
        </a:prstGeom>
        <a:solidFill>
          <a:schemeClr val="dk1">
            <a:alpha val="50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nl-NL" sz="800">
              <a:latin typeface="Arial Black" panose="020B0A04020102020204" pitchFamily="34" charset="0"/>
            </a:rPr>
            <a:t>1</a:t>
          </a:r>
        </a:p>
      </xdr:txBody>
    </xdr:sp>
    <xdr:clientData/>
  </xdr:twoCellAnchor>
  <xdr:twoCellAnchor>
    <xdr:from>
      <xdr:col>6</xdr:col>
      <xdr:colOff>45720</xdr:colOff>
      <xdr:row>8</xdr:row>
      <xdr:rowOff>38100</xdr:rowOff>
    </xdr:from>
    <xdr:to>
      <xdr:col>6</xdr:col>
      <xdr:colOff>373380</xdr:colOff>
      <xdr:row>10</xdr:row>
      <xdr:rowOff>0</xdr:rowOff>
    </xdr:to>
    <xdr:sp macro="" textlink="">
      <xdr:nvSpPr>
        <xdr:cNvPr id="4" name="Ovaal 3">
          <a:extLst>
            <a:ext uri="{FF2B5EF4-FFF2-40B4-BE49-F238E27FC236}">
              <a16:creationId xmlns:a16="http://schemas.microsoft.com/office/drawing/2014/main" id="{5316DE30-BE2C-4AA8-9168-97CA397E403B}"/>
            </a:ext>
          </a:extLst>
        </xdr:cNvPr>
        <xdr:cNvSpPr/>
      </xdr:nvSpPr>
      <xdr:spPr>
        <a:xfrm>
          <a:off x="5905500" y="1630680"/>
          <a:ext cx="327660" cy="327660"/>
        </a:xfrm>
        <a:prstGeom prst="ellipse">
          <a:avLst/>
        </a:prstGeom>
        <a:solidFill>
          <a:schemeClr val="dk1">
            <a:alpha val="50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nl-NL" sz="800">
              <a:latin typeface="Arial Black" panose="020B0A04020102020204" pitchFamily="34" charset="0"/>
            </a:rPr>
            <a:t>2</a:t>
          </a:r>
        </a:p>
      </xdr:txBody>
    </xdr:sp>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tabColor rgb="FFFFC000"/>
  </sheetPr>
  <dimension ref="A1:B27"/>
  <sheetViews>
    <sheetView topLeftCell="A16" workbookViewId="0">
      <selection activeCell="B26" sqref="B26"/>
    </sheetView>
  </sheetViews>
  <sheetFormatPr defaultRowHeight="15" x14ac:dyDescent="0.25"/>
  <cols>
    <col min="1" max="1" width="25" style="6" bestFit="1" customWidth="1"/>
    <col min="2" max="2" width="77.85546875" style="6" customWidth="1"/>
  </cols>
  <sheetData>
    <row r="1" spans="1:2" x14ac:dyDescent="0.25">
      <c r="A1" s="119" t="s">
        <v>562</v>
      </c>
      <c r="B1" s="119"/>
    </row>
    <row r="2" spans="1:2" x14ac:dyDescent="0.25">
      <c r="A2" s="115" t="s">
        <v>563</v>
      </c>
      <c r="B2" s="22" t="s">
        <v>567</v>
      </c>
    </row>
    <row r="3" spans="1:2" ht="60" x14ac:dyDescent="0.25">
      <c r="A3" s="116" t="s">
        <v>544</v>
      </c>
      <c r="B3" s="22" t="s">
        <v>727</v>
      </c>
    </row>
    <row r="4" spans="1:2" ht="45" x14ac:dyDescent="0.25">
      <c r="A4" s="116" t="s">
        <v>564</v>
      </c>
      <c r="B4" s="22" t="s">
        <v>728</v>
      </c>
    </row>
    <row r="5" spans="1:2" x14ac:dyDescent="0.25">
      <c r="A5" s="117" t="s">
        <v>420</v>
      </c>
      <c r="B5" s="239" t="s">
        <v>589</v>
      </c>
    </row>
    <row r="6" spans="1:2" x14ac:dyDescent="0.25">
      <c r="A6" s="117" t="s">
        <v>474</v>
      </c>
      <c r="B6" s="240"/>
    </row>
    <row r="7" spans="1:2" x14ac:dyDescent="0.25">
      <c r="A7" s="117" t="s">
        <v>475</v>
      </c>
      <c r="B7" s="240"/>
    </row>
    <row r="8" spans="1:2" x14ac:dyDescent="0.25">
      <c r="A8" s="117" t="s">
        <v>476</v>
      </c>
      <c r="B8" s="240"/>
    </row>
    <row r="9" spans="1:2" x14ac:dyDescent="0.25">
      <c r="A9" s="117" t="s">
        <v>477</v>
      </c>
      <c r="B9" s="240"/>
    </row>
    <row r="10" spans="1:2" x14ac:dyDescent="0.25">
      <c r="A10" s="117" t="s">
        <v>478</v>
      </c>
      <c r="B10" s="241"/>
    </row>
    <row r="11" spans="1:2" ht="30" x14ac:dyDescent="0.25">
      <c r="A11" s="150" t="s">
        <v>167</v>
      </c>
      <c r="B11" s="122" t="s">
        <v>602</v>
      </c>
    </row>
    <row r="12" spans="1:2" ht="30" x14ac:dyDescent="0.25">
      <c r="A12" s="118" t="s">
        <v>565</v>
      </c>
      <c r="B12" s="239" t="s">
        <v>590</v>
      </c>
    </row>
    <row r="13" spans="1:2" ht="30" x14ac:dyDescent="0.25">
      <c r="A13" s="118" t="s">
        <v>566</v>
      </c>
      <c r="B13" s="241"/>
    </row>
    <row r="14" spans="1:2" x14ac:dyDescent="0.25">
      <c r="A14" s="112"/>
      <c r="B14" s="112"/>
    </row>
    <row r="15" spans="1:2" x14ac:dyDescent="0.25">
      <c r="A15" s="25"/>
      <c r="B15" s="25"/>
    </row>
    <row r="16" spans="1:2" x14ac:dyDescent="0.25">
      <c r="A16" s="147" t="s">
        <v>351</v>
      </c>
      <c r="B16" s="148"/>
    </row>
    <row r="17" spans="1:2" ht="30" x14ac:dyDescent="0.25">
      <c r="A17" s="22" t="s">
        <v>352</v>
      </c>
      <c r="B17" s="22" t="s">
        <v>353</v>
      </c>
    </row>
    <row r="18" spans="1:2" ht="30" x14ac:dyDescent="0.25">
      <c r="A18" s="22" t="s">
        <v>354</v>
      </c>
      <c r="B18" s="22" t="s">
        <v>355</v>
      </c>
    </row>
    <row r="19" spans="1:2" ht="75" x14ac:dyDescent="0.25">
      <c r="A19" s="22" t="s">
        <v>356</v>
      </c>
      <c r="B19" s="22" t="s">
        <v>357</v>
      </c>
    </row>
    <row r="20" spans="1:2" ht="30" x14ac:dyDescent="0.25">
      <c r="A20" s="22" t="s">
        <v>358</v>
      </c>
      <c r="B20" s="22" t="s">
        <v>359</v>
      </c>
    </row>
    <row r="21" spans="1:2" ht="75" x14ac:dyDescent="0.25">
      <c r="A21" s="22" t="s">
        <v>360</v>
      </c>
      <c r="B21" s="22" t="s">
        <v>361</v>
      </c>
    </row>
    <row r="22" spans="1:2" x14ac:dyDescent="0.25">
      <c r="A22" s="22" t="s">
        <v>591</v>
      </c>
      <c r="B22" s="22"/>
    </row>
    <row r="23" spans="1:2" x14ac:dyDescent="0.25">
      <c r="A23" s="149" t="s">
        <v>592</v>
      </c>
      <c r="B23" s="22" t="s">
        <v>597</v>
      </c>
    </row>
    <row r="24" spans="1:2" ht="30" x14ac:dyDescent="0.25">
      <c r="A24" s="149" t="s">
        <v>593</v>
      </c>
      <c r="B24" s="22" t="s">
        <v>598</v>
      </c>
    </row>
    <row r="25" spans="1:2" ht="30" x14ac:dyDescent="0.25">
      <c r="A25" s="149" t="s">
        <v>594</v>
      </c>
      <c r="B25" s="22" t="s">
        <v>599</v>
      </c>
    </row>
    <row r="26" spans="1:2" ht="30" x14ac:dyDescent="0.25">
      <c r="A26" s="149" t="s">
        <v>595</v>
      </c>
      <c r="B26" s="22" t="s">
        <v>600</v>
      </c>
    </row>
    <row r="27" spans="1:2" ht="30" x14ac:dyDescent="0.25">
      <c r="A27" s="149" t="s">
        <v>596</v>
      </c>
      <c r="B27" s="22" t="s">
        <v>601</v>
      </c>
    </row>
  </sheetData>
  <mergeCells count="2">
    <mergeCell ref="B5:B10"/>
    <mergeCell ref="B12:B13"/>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Blad8">
    <tabColor rgb="FF00B050"/>
  </sheetPr>
  <dimension ref="A1:AP112"/>
  <sheetViews>
    <sheetView zoomScale="85" zoomScaleNormal="85" workbookViewId="0">
      <pane xSplit="1" ySplit="1" topLeftCell="B86" activePane="bottomRight" state="frozen"/>
      <selection activeCell="S25" sqref="S25"/>
      <selection pane="topRight" activeCell="S25" sqref="S25"/>
      <selection pane="bottomLeft" activeCell="S25" sqref="S25"/>
      <selection pane="bottomRight" activeCell="U9" sqref="U9"/>
    </sheetView>
  </sheetViews>
  <sheetFormatPr defaultColWidth="8.85546875" defaultRowHeight="15" outlineLevelRow="4" outlineLevelCol="1" x14ac:dyDescent="0.25"/>
  <cols>
    <col min="1" max="1" width="21.5703125" style="2" bestFit="1" customWidth="1"/>
    <col min="2" max="2" width="2.7109375" style="2" customWidth="1"/>
    <col min="3" max="3" width="3.28515625" style="2" hidden="1" customWidth="1"/>
    <col min="4" max="4" width="20.7109375" style="2" hidden="1" customWidth="1" outlineLevel="1"/>
    <col min="5" max="5" width="3.28515625" style="2" hidden="1" customWidth="1" outlineLevel="1"/>
    <col min="6" max="6" width="18.7109375" style="2" hidden="1" customWidth="1" outlineLevel="1"/>
    <col min="7" max="7" width="3.28515625" style="2" hidden="1" customWidth="1" outlineLevel="1"/>
    <col min="8" max="8" width="18.42578125" style="2" hidden="1" customWidth="1" outlineLevel="1"/>
    <col min="9" max="9" width="3.42578125" style="2" hidden="1" customWidth="1" outlineLevel="1"/>
    <col min="10" max="10" width="21.140625" style="2" hidden="1" customWidth="1" outlineLevel="1"/>
    <col min="11" max="11" width="3.28515625" style="2" hidden="1" customWidth="1" outlineLevel="1"/>
    <col min="12" max="12" width="16.140625" style="2" hidden="1" customWidth="1" outlineLevel="1"/>
    <col min="13" max="13" width="3.42578125" style="2" hidden="1" customWidth="1" outlineLevel="1"/>
    <col min="14" max="14" width="8.85546875" style="2" hidden="1" customWidth="1" outlineLevel="1"/>
    <col min="15" max="15" width="3.28515625" style="2" hidden="1" customWidth="1" collapsed="1"/>
    <col min="16" max="16" width="25.140625" style="2" hidden="1" customWidth="1" outlineLevel="1"/>
    <col min="17" max="17" width="36" style="2" hidden="1" customWidth="1" outlineLevel="1"/>
    <col min="18" max="18" width="33.28515625" style="2" hidden="1" customWidth="1" outlineLevel="1"/>
    <col min="19" max="19" width="3.28515625" style="2" customWidth="1" collapsed="1"/>
    <col min="20" max="22" width="21.140625" style="2" hidden="1" customWidth="1" outlineLevel="1"/>
    <col min="23" max="23" width="3.28515625" style="2" customWidth="1" collapsed="1"/>
    <col min="24" max="29" width="21.140625" style="2" customWidth="1" outlineLevel="1"/>
    <col min="30" max="30" width="3.28515625" style="2" customWidth="1"/>
    <col min="31" max="33" width="21.140625" style="2" customWidth="1" outlineLevel="1"/>
    <col min="34" max="34" width="22.140625" style="2" customWidth="1" outlineLevel="1"/>
    <col min="35" max="35" width="21" style="2" customWidth="1" outlineLevel="1"/>
    <col min="36" max="39" width="21.140625" style="2" customWidth="1" outlineLevel="1"/>
    <col min="40" max="40" width="3.28515625" style="2" customWidth="1"/>
    <col min="41" max="41" width="44.42578125" style="23" hidden="1" customWidth="1" outlineLevel="1"/>
    <col min="42" max="42" width="3.28515625" style="2" customWidth="1" collapsed="1"/>
    <col min="43" max="16384" width="8.85546875" style="2"/>
  </cols>
  <sheetData>
    <row r="1" spans="1:42" s="27" customFormat="1" ht="90" customHeight="1" x14ac:dyDescent="0.25">
      <c r="A1" s="26" t="str">
        <f>D1</f>
        <v>TechnischGereedbericht</v>
      </c>
      <c r="B1" s="26" t="s">
        <v>543</v>
      </c>
      <c r="D1" s="26" t="s">
        <v>367</v>
      </c>
      <c r="O1" s="30" t="s">
        <v>449</v>
      </c>
      <c r="P1" s="28" t="s">
        <v>392</v>
      </c>
      <c r="Q1" s="28" t="s">
        <v>345</v>
      </c>
      <c r="R1" s="29" t="s">
        <v>846</v>
      </c>
      <c r="S1" s="30" t="s">
        <v>448</v>
      </c>
      <c r="T1" s="28" t="str">
        <f>IF(Start!D7="","Geen",Start!D7)</f>
        <v>Vastleggen Informatie</v>
      </c>
      <c r="U1" s="28" t="str">
        <f>IF(Start!D11="","Geen",Start!D11)</f>
        <v>Geen</v>
      </c>
      <c r="V1" s="29" t="str">
        <f>T1&amp;" (meter) en "&amp;U1&amp;" (binnenwerk)"</f>
        <v>Vastleggen Informatie (meter) en Geen (binnenwerk)</v>
      </c>
      <c r="W1" s="30" t="s">
        <v>542</v>
      </c>
      <c r="X1" s="26" t="s">
        <v>425</v>
      </c>
      <c r="Y1" s="26" t="s">
        <v>329</v>
      </c>
      <c r="Z1" s="26" t="s">
        <v>333</v>
      </c>
      <c r="AA1" s="26" t="s">
        <v>426</v>
      </c>
      <c r="AB1" s="26" t="s">
        <v>336</v>
      </c>
      <c r="AC1" s="26" t="s">
        <v>337</v>
      </c>
      <c r="AD1" s="30" t="s">
        <v>719</v>
      </c>
      <c r="AE1" s="26" t="s">
        <v>480</v>
      </c>
      <c r="AF1" s="26" t="s">
        <v>329</v>
      </c>
      <c r="AG1" s="26" t="s">
        <v>330</v>
      </c>
      <c r="AH1" s="26" t="s">
        <v>331</v>
      </c>
      <c r="AI1" s="26" t="s">
        <v>332</v>
      </c>
      <c r="AJ1" s="26" t="s">
        <v>333</v>
      </c>
      <c r="AK1" s="36" t="s">
        <v>485</v>
      </c>
      <c r="AL1" s="26" t="s">
        <v>336</v>
      </c>
      <c r="AM1" s="26" t="s">
        <v>337</v>
      </c>
      <c r="AN1" s="30" t="s">
        <v>510</v>
      </c>
      <c r="AO1" s="29" t="s">
        <v>342</v>
      </c>
      <c r="AP1" s="30" t="s">
        <v>447</v>
      </c>
    </row>
    <row r="2" spans="1:42" ht="14.45" customHeight="1" x14ac:dyDescent="0.25">
      <c r="A2" s="8" t="str">
        <f>F2</f>
        <v>OpdrachtID</v>
      </c>
      <c r="B2" s="8" t="s">
        <v>341</v>
      </c>
      <c r="E2" s="301" t="s">
        <v>367</v>
      </c>
      <c r="F2" s="18" t="s">
        <v>0</v>
      </c>
      <c r="P2" s="1" t="s">
        <v>135</v>
      </c>
      <c r="Q2" s="1"/>
      <c r="R2" s="1"/>
      <c r="T2" s="1" t="str">
        <f>IF($T$1=$X$1,X2,IF($T$1=$Z$1,Z2,IF($T$1=$AA$1,AA2,IF($T$1=$AB$1,AB2,IF($T$1=$AC$1,AC2,IF($T$1=$Y$1,Y2,"Onbekend"))))))</f>
        <v>Niet</v>
      </c>
      <c r="U2" s="1" t="str">
        <f>IF($U$1=$AE$1,AE2,IF($U$1=$AF$1,AF2,IF($U$1=$AG$1,AG2,IF($U$1=$AJ$1,AJ2,IF($U$1=$AK$1,AK2,IF($U$1=$AL$1,AL2,IF($U$1=$AM$1,AM2,"Onbekend")))))))</f>
        <v>Niet</v>
      </c>
      <c r="V2" s="1" t="str">
        <f t="shared" ref="V2:V29" si="0">IF(T2="Ja","Ja",IF(U2="Ja","Ja",IF(T2="Optie","Optie",IF(U2="Optie","Optie",IF(T2="Nee","Nee",IF(U2="Nee","Nee",IF(T2="Niet","Niet",IF(U2="Niet","Niet","??"))))))))</f>
        <v>Niet</v>
      </c>
      <c r="X2" s="1" t="s">
        <v>338</v>
      </c>
      <c r="Y2" s="1" t="s">
        <v>338</v>
      </c>
      <c r="Z2" s="1" t="s">
        <v>338</v>
      </c>
      <c r="AA2" s="1" t="s">
        <v>338</v>
      </c>
      <c r="AB2" s="220" t="s">
        <v>934</v>
      </c>
      <c r="AC2" s="1" t="s">
        <v>934</v>
      </c>
      <c r="AE2" s="1" t="s">
        <v>338</v>
      </c>
      <c r="AF2" s="1" t="s">
        <v>338</v>
      </c>
      <c r="AG2" s="1" t="s">
        <v>338</v>
      </c>
      <c r="AH2" s="220" t="s">
        <v>934</v>
      </c>
      <c r="AI2" s="220" t="s">
        <v>934</v>
      </c>
      <c r="AJ2" s="1" t="s">
        <v>338</v>
      </c>
      <c r="AK2" s="1" t="s">
        <v>934</v>
      </c>
      <c r="AL2" s="220" t="s">
        <v>338</v>
      </c>
      <c r="AM2" s="1" t="s">
        <v>934</v>
      </c>
      <c r="AO2" s="22"/>
    </row>
    <row r="3" spans="1:42" x14ac:dyDescent="0.25">
      <c r="A3" s="8" t="str">
        <f t="shared" ref="A3:A4" si="1">F3</f>
        <v>Versienummer</v>
      </c>
      <c r="B3" s="8" t="s">
        <v>341</v>
      </c>
      <c r="E3" s="301"/>
      <c r="F3" s="18" t="s">
        <v>1</v>
      </c>
      <c r="P3" s="1" t="s">
        <v>136</v>
      </c>
      <c r="Q3" s="1"/>
      <c r="R3" s="1"/>
      <c r="T3" s="1" t="str">
        <f t="shared" ref="T3:T66" si="2">IF($T$1=$X$1,X3,IF($T$1=$Z$1,Z3,IF($T$1=$AA$1,AA3,IF($T$1=$AB$1,AB3,IF($T$1=$AC$1,AC3,"Onbekend")))))</f>
        <v>Niet</v>
      </c>
      <c r="U3" s="1" t="str">
        <f t="shared" ref="U3:U66" si="3">IF($U$1=$AE$1,AE3,IF($U$1=$AF$1,AF3,IF($U$1=$AG$1,AG3,IF($U$1=$AJ$1,AJ3,IF($U$1=$AK$1,AK3,IF($U$1=$AL$1,AL3,IF($U$1=$AM$1,AM3,"Onbekend")))))))</f>
        <v>Niet</v>
      </c>
      <c r="V3" s="1" t="str">
        <f t="shared" si="0"/>
        <v>Niet</v>
      </c>
      <c r="X3" s="1" t="s">
        <v>338</v>
      </c>
      <c r="Y3" s="1" t="s">
        <v>338</v>
      </c>
      <c r="Z3" s="1" t="s">
        <v>338</v>
      </c>
      <c r="AA3" s="1" t="s">
        <v>338</v>
      </c>
      <c r="AB3" s="220" t="s">
        <v>934</v>
      </c>
      <c r="AC3" s="1" t="s">
        <v>934</v>
      </c>
      <c r="AE3" s="1" t="s">
        <v>338</v>
      </c>
      <c r="AF3" s="1" t="s">
        <v>338</v>
      </c>
      <c r="AG3" s="1" t="s">
        <v>338</v>
      </c>
      <c r="AH3" s="220" t="s">
        <v>934</v>
      </c>
      <c r="AI3" s="220" t="s">
        <v>934</v>
      </c>
      <c r="AJ3" s="1" t="s">
        <v>338</v>
      </c>
      <c r="AK3" s="1" t="s">
        <v>934</v>
      </c>
      <c r="AL3" s="220" t="s">
        <v>338</v>
      </c>
      <c r="AM3" s="1" t="s">
        <v>934</v>
      </c>
      <c r="AO3" s="22"/>
    </row>
    <row r="4" spans="1:42" x14ac:dyDescent="0.25">
      <c r="A4" s="3" t="str">
        <f t="shared" si="1"/>
        <v>Bijlagen [+]</v>
      </c>
      <c r="B4" s="3" t="s">
        <v>341</v>
      </c>
      <c r="E4" s="301"/>
      <c r="F4" s="14" t="s">
        <v>166</v>
      </c>
      <c r="P4" s="1" t="s">
        <v>201</v>
      </c>
      <c r="Q4" s="1"/>
      <c r="R4" s="1"/>
      <c r="T4" s="1" t="str">
        <f t="shared" si="2"/>
        <v>Niet</v>
      </c>
      <c r="U4" s="1" t="str">
        <f t="shared" si="3"/>
        <v>Niet</v>
      </c>
      <c r="V4" s="1" t="str">
        <f t="shared" si="0"/>
        <v>Niet</v>
      </c>
      <c r="X4" s="1" t="s">
        <v>340</v>
      </c>
      <c r="Y4" s="1" t="s">
        <v>340</v>
      </c>
      <c r="Z4" s="1" t="s">
        <v>340</v>
      </c>
      <c r="AA4" s="1" t="s">
        <v>340</v>
      </c>
      <c r="AB4" s="220" t="s">
        <v>934</v>
      </c>
      <c r="AC4" s="1" t="s">
        <v>934</v>
      </c>
      <c r="AE4" s="1" t="s">
        <v>340</v>
      </c>
      <c r="AF4" s="1" t="s">
        <v>340</v>
      </c>
      <c r="AG4" s="1" t="s">
        <v>340</v>
      </c>
      <c r="AH4" s="220" t="s">
        <v>934</v>
      </c>
      <c r="AI4" s="220" t="s">
        <v>934</v>
      </c>
      <c r="AJ4" s="1" t="s">
        <v>340</v>
      </c>
      <c r="AK4" s="1" t="s">
        <v>934</v>
      </c>
      <c r="AL4" s="220" t="s">
        <v>340</v>
      </c>
      <c r="AM4" s="1" t="s">
        <v>934</v>
      </c>
      <c r="AO4" s="22"/>
    </row>
    <row r="5" spans="1:42" outlineLevel="1" x14ac:dyDescent="0.25">
      <c r="A5" s="8" t="str">
        <f>H5</f>
        <v>BijlageID</v>
      </c>
      <c r="B5" s="8" t="s">
        <v>341</v>
      </c>
      <c r="E5" s="301"/>
      <c r="G5" s="300" t="s">
        <v>167</v>
      </c>
      <c r="H5" s="8" t="s">
        <v>2</v>
      </c>
      <c r="P5" s="1" t="s">
        <v>137</v>
      </c>
      <c r="Q5" s="1"/>
      <c r="R5" s="1"/>
      <c r="T5" s="1" t="str">
        <f t="shared" si="2"/>
        <v>Niet</v>
      </c>
      <c r="U5" s="1" t="str">
        <f t="shared" si="3"/>
        <v>Niet</v>
      </c>
      <c r="V5" s="1" t="str">
        <f t="shared" si="0"/>
        <v>Niet</v>
      </c>
      <c r="X5" s="1" t="s">
        <v>338</v>
      </c>
      <c r="Y5" s="1" t="s">
        <v>338</v>
      </c>
      <c r="Z5" s="1" t="s">
        <v>338</v>
      </c>
      <c r="AA5" s="1" t="s">
        <v>338</v>
      </c>
      <c r="AB5" s="220" t="s">
        <v>934</v>
      </c>
      <c r="AC5" s="1" t="s">
        <v>934</v>
      </c>
      <c r="AE5" s="1" t="s">
        <v>338</v>
      </c>
      <c r="AF5" s="1" t="s">
        <v>338</v>
      </c>
      <c r="AG5" s="1" t="s">
        <v>338</v>
      </c>
      <c r="AH5" s="220" t="s">
        <v>934</v>
      </c>
      <c r="AI5" s="220" t="s">
        <v>934</v>
      </c>
      <c r="AJ5" s="1" t="s">
        <v>338</v>
      </c>
      <c r="AK5" s="1" t="s">
        <v>934</v>
      </c>
      <c r="AL5" s="220" t="s">
        <v>338</v>
      </c>
      <c r="AM5" s="1" t="s">
        <v>934</v>
      </c>
      <c r="AO5" s="22"/>
    </row>
    <row r="6" spans="1:42" outlineLevel="1" x14ac:dyDescent="0.25">
      <c r="A6" s="8" t="str">
        <f t="shared" ref="A6:A11" si="4">H6</f>
        <v>Bestandsnaam</v>
      </c>
      <c r="B6" s="8" t="s">
        <v>341</v>
      </c>
      <c r="E6" s="301"/>
      <c r="G6" s="300"/>
      <c r="H6" s="8" t="s">
        <v>3</v>
      </c>
      <c r="P6" s="1" t="s">
        <v>137</v>
      </c>
      <c r="Q6" s="1"/>
      <c r="R6" s="1"/>
      <c r="T6" s="1" t="str">
        <f t="shared" si="2"/>
        <v>Niet</v>
      </c>
      <c r="U6" s="1" t="str">
        <f t="shared" si="3"/>
        <v>Niet</v>
      </c>
      <c r="V6" s="1" t="str">
        <f t="shared" si="0"/>
        <v>Niet</v>
      </c>
      <c r="X6" s="1" t="s">
        <v>338</v>
      </c>
      <c r="Y6" s="1" t="s">
        <v>338</v>
      </c>
      <c r="Z6" s="1" t="s">
        <v>338</v>
      </c>
      <c r="AA6" s="1" t="s">
        <v>338</v>
      </c>
      <c r="AB6" s="220" t="s">
        <v>934</v>
      </c>
      <c r="AC6" s="1" t="s">
        <v>934</v>
      </c>
      <c r="AE6" s="1" t="s">
        <v>338</v>
      </c>
      <c r="AF6" s="1" t="s">
        <v>338</v>
      </c>
      <c r="AG6" s="1" t="s">
        <v>338</v>
      </c>
      <c r="AH6" s="220" t="s">
        <v>934</v>
      </c>
      <c r="AI6" s="220" t="s">
        <v>934</v>
      </c>
      <c r="AJ6" s="1" t="s">
        <v>338</v>
      </c>
      <c r="AK6" s="1" t="s">
        <v>934</v>
      </c>
      <c r="AL6" s="220" t="s">
        <v>338</v>
      </c>
      <c r="AM6" s="1" t="s">
        <v>934</v>
      </c>
      <c r="AO6" s="22"/>
    </row>
    <row r="7" spans="1:42" outlineLevel="1" x14ac:dyDescent="0.25">
      <c r="A7" s="8" t="str">
        <f t="shared" si="4"/>
        <v>Extensie</v>
      </c>
      <c r="B7" s="8" t="s">
        <v>341</v>
      </c>
      <c r="E7" s="301"/>
      <c r="G7" s="300"/>
      <c r="H7" s="8" t="s">
        <v>4</v>
      </c>
      <c r="P7" s="1" t="s">
        <v>137</v>
      </c>
      <c r="Q7" s="1"/>
      <c r="R7" s="1"/>
      <c r="T7" s="1" t="str">
        <f t="shared" si="2"/>
        <v>Niet</v>
      </c>
      <c r="U7" s="1" t="str">
        <f t="shared" si="3"/>
        <v>Niet</v>
      </c>
      <c r="V7" s="1" t="str">
        <f t="shared" si="0"/>
        <v>Niet</v>
      </c>
      <c r="X7" s="1" t="s">
        <v>338</v>
      </c>
      <c r="Y7" s="1" t="s">
        <v>338</v>
      </c>
      <c r="Z7" s="1" t="s">
        <v>338</v>
      </c>
      <c r="AA7" s="1" t="s">
        <v>338</v>
      </c>
      <c r="AB7" s="220" t="s">
        <v>934</v>
      </c>
      <c r="AC7" s="1" t="s">
        <v>934</v>
      </c>
      <c r="AE7" s="1" t="s">
        <v>338</v>
      </c>
      <c r="AF7" s="1" t="s">
        <v>338</v>
      </c>
      <c r="AG7" s="1" t="s">
        <v>338</v>
      </c>
      <c r="AH7" s="220" t="s">
        <v>934</v>
      </c>
      <c r="AI7" s="220" t="s">
        <v>934</v>
      </c>
      <c r="AJ7" s="1" t="s">
        <v>338</v>
      </c>
      <c r="AK7" s="1" t="s">
        <v>934</v>
      </c>
      <c r="AL7" s="220" t="s">
        <v>338</v>
      </c>
      <c r="AM7" s="1" t="s">
        <v>934</v>
      </c>
      <c r="AO7" s="22"/>
    </row>
    <row r="8" spans="1:42" outlineLevel="1" x14ac:dyDescent="0.25">
      <c r="A8" s="3" t="str">
        <f t="shared" si="4"/>
        <v>Omschrijving</v>
      </c>
      <c r="B8" s="3" t="s">
        <v>341</v>
      </c>
      <c r="E8" s="301"/>
      <c r="G8" s="300"/>
      <c r="H8" s="3" t="s">
        <v>5</v>
      </c>
      <c r="P8" s="1" t="s">
        <v>137</v>
      </c>
      <c r="Q8" s="1"/>
      <c r="R8" s="1"/>
      <c r="T8" s="1" t="str">
        <f t="shared" si="2"/>
        <v>Niet</v>
      </c>
      <c r="U8" s="1" t="str">
        <f t="shared" si="3"/>
        <v>Niet</v>
      </c>
      <c r="V8" s="1" t="str">
        <f t="shared" si="0"/>
        <v>Niet</v>
      </c>
      <c r="X8" s="1" t="s">
        <v>340</v>
      </c>
      <c r="Y8" s="1" t="s">
        <v>340</v>
      </c>
      <c r="Z8" s="1" t="s">
        <v>340</v>
      </c>
      <c r="AA8" s="1" t="s">
        <v>340</v>
      </c>
      <c r="AB8" s="220" t="s">
        <v>934</v>
      </c>
      <c r="AC8" s="1" t="s">
        <v>934</v>
      </c>
      <c r="AE8" s="1" t="s">
        <v>340</v>
      </c>
      <c r="AF8" s="1" t="s">
        <v>340</v>
      </c>
      <c r="AG8" s="1" t="s">
        <v>340</v>
      </c>
      <c r="AH8" s="220" t="s">
        <v>934</v>
      </c>
      <c r="AI8" s="220" t="s">
        <v>934</v>
      </c>
      <c r="AJ8" s="1" t="s">
        <v>340</v>
      </c>
      <c r="AK8" s="1" t="s">
        <v>934</v>
      </c>
      <c r="AL8" s="220" t="s">
        <v>340</v>
      </c>
      <c r="AM8" s="1" t="s">
        <v>934</v>
      </c>
      <c r="AO8" s="22"/>
    </row>
    <row r="9" spans="1:42" ht="255" outlineLevel="1" x14ac:dyDescent="0.25">
      <c r="A9" s="8" t="str">
        <f t="shared" si="4"/>
        <v>Documentsoort</v>
      </c>
      <c r="B9" s="8" t="s">
        <v>341</v>
      </c>
      <c r="E9" s="301"/>
      <c r="G9" s="300"/>
      <c r="H9" s="8" t="s">
        <v>6</v>
      </c>
      <c r="P9" s="1" t="s">
        <v>138</v>
      </c>
      <c r="Q9" s="22" t="s">
        <v>362</v>
      </c>
      <c r="R9" s="22" t="s">
        <v>479</v>
      </c>
      <c r="T9" s="1" t="str">
        <f t="shared" si="2"/>
        <v>Niet</v>
      </c>
      <c r="U9" s="1" t="str">
        <f t="shared" si="3"/>
        <v>Niet</v>
      </c>
      <c r="V9" s="1" t="str">
        <f t="shared" si="0"/>
        <v>Niet</v>
      </c>
      <c r="X9" s="1" t="s">
        <v>338</v>
      </c>
      <c r="Y9" s="1" t="s">
        <v>338</v>
      </c>
      <c r="Z9" s="1" t="s">
        <v>338</v>
      </c>
      <c r="AA9" s="1" t="s">
        <v>338</v>
      </c>
      <c r="AB9" s="220" t="s">
        <v>934</v>
      </c>
      <c r="AC9" s="1" t="s">
        <v>934</v>
      </c>
      <c r="AE9" s="1" t="s">
        <v>338</v>
      </c>
      <c r="AF9" s="1" t="s">
        <v>338</v>
      </c>
      <c r="AG9" s="1" t="s">
        <v>338</v>
      </c>
      <c r="AH9" s="220" t="s">
        <v>934</v>
      </c>
      <c r="AI9" s="220" t="s">
        <v>934</v>
      </c>
      <c r="AJ9" s="1" t="s">
        <v>338</v>
      </c>
      <c r="AK9" s="1" t="s">
        <v>934</v>
      </c>
      <c r="AL9" s="220" t="s">
        <v>338</v>
      </c>
      <c r="AM9" s="1" t="s">
        <v>934</v>
      </c>
      <c r="AO9" s="22"/>
    </row>
    <row r="10" spans="1:42" outlineLevel="1" x14ac:dyDescent="0.25">
      <c r="A10" s="3" t="str">
        <f t="shared" si="4"/>
        <v>MIMEType</v>
      </c>
      <c r="B10" s="3" t="s">
        <v>341</v>
      </c>
      <c r="E10" s="301"/>
      <c r="G10" s="300"/>
      <c r="H10" s="3" t="s">
        <v>7</v>
      </c>
      <c r="P10" s="1" t="s">
        <v>137</v>
      </c>
      <c r="Q10" s="1"/>
      <c r="R10" s="1"/>
      <c r="T10" s="1" t="str">
        <f t="shared" si="2"/>
        <v>Niet</v>
      </c>
      <c r="U10" s="1" t="str">
        <f t="shared" si="3"/>
        <v>Niet</v>
      </c>
      <c r="V10" s="1" t="str">
        <f t="shared" si="0"/>
        <v>Niet</v>
      </c>
      <c r="X10" s="1" t="s">
        <v>340</v>
      </c>
      <c r="Y10" s="1" t="s">
        <v>340</v>
      </c>
      <c r="Z10" s="1" t="s">
        <v>340</v>
      </c>
      <c r="AA10" s="1" t="s">
        <v>340</v>
      </c>
      <c r="AB10" s="220" t="s">
        <v>934</v>
      </c>
      <c r="AC10" s="1" t="s">
        <v>934</v>
      </c>
      <c r="AE10" s="1" t="s">
        <v>340</v>
      </c>
      <c r="AF10" s="1" t="s">
        <v>340</v>
      </c>
      <c r="AG10" s="1" t="s">
        <v>340</v>
      </c>
      <c r="AH10" s="220" t="s">
        <v>934</v>
      </c>
      <c r="AI10" s="220" t="s">
        <v>934</v>
      </c>
      <c r="AJ10" s="1" t="s">
        <v>340</v>
      </c>
      <c r="AK10" s="1" t="s">
        <v>934</v>
      </c>
      <c r="AL10" s="220" t="s">
        <v>340</v>
      </c>
      <c r="AM10" s="1" t="s">
        <v>934</v>
      </c>
      <c r="AO10" s="22"/>
    </row>
    <row r="11" spans="1:42" outlineLevel="1" x14ac:dyDescent="0.25">
      <c r="A11" s="3" t="str">
        <f t="shared" si="4"/>
        <v>Versienummer</v>
      </c>
      <c r="B11" s="3" t="s">
        <v>341</v>
      </c>
      <c r="E11" s="301"/>
      <c r="G11" s="300"/>
      <c r="H11" s="3" t="s">
        <v>1</v>
      </c>
      <c r="P11" s="1" t="s">
        <v>139</v>
      </c>
      <c r="Q11" s="1"/>
      <c r="R11" s="1"/>
      <c r="T11" s="1" t="str">
        <f t="shared" si="2"/>
        <v>Niet</v>
      </c>
      <c r="U11" s="1" t="str">
        <f t="shared" si="3"/>
        <v>Niet</v>
      </c>
      <c r="V11" s="1" t="str">
        <f t="shared" si="0"/>
        <v>Niet</v>
      </c>
      <c r="X11" s="1" t="s">
        <v>340</v>
      </c>
      <c r="Y11" s="1" t="s">
        <v>340</v>
      </c>
      <c r="Z11" s="1" t="s">
        <v>340</v>
      </c>
      <c r="AA11" s="1" t="s">
        <v>340</v>
      </c>
      <c r="AB11" s="220" t="s">
        <v>934</v>
      </c>
      <c r="AC11" s="1" t="s">
        <v>934</v>
      </c>
      <c r="AE11" s="1" t="s">
        <v>340</v>
      </c>
      <c r="AF11" s="1" t="s">
        <v>340</v>
      </c>
      <c r="AG11" s="1" t="s">
        <v>340</v>
      </c>
      <c r="AH11" s="220" t="s">
        <v>934</v>
      </c>
      <c r="AI11" s="220" t="s">
        <v>934</v>
      </c>
      <c r="AJ11" s="1" t="s">
        <v>340</v>
      </c>
      <c r="AK11" s="1" t="s">
        <v>934</v>
      </c>
      <c r="AL11" s="220" t="s">
        <v>340</v>
      </c>
      <c r="AM11" s="1" t="s">
        <v>934</v>
      </c>
      <c r="AO11" s="22"/>
    </row>
    <row r="12" spans="1:42" x14ac:dyDescent="0.25">
      <c r="A12" s="3" t="str">
        <f>F12</f>
        <v>Choice [+]</v>
      </c>
      <c r="B12" s="3" t="s">
        <v>341</v>
      </c>
      <c r="E12" s="301"/>
      <c r="F12" s="14" t="s">
        <v>368</v>
      </c>
      <c r="P12" s="1" t="s">
        <v>17</v>
      </c>
      <c r="Q12" s="1"/>
      <c r="R12" s="1"/>
      <c r="T12" s="1" t="str">
        <f t="shared" si="2"/>
        <v>Niet</v>
      </c>
      <c r="U12" s="1" t="str">
        <f t="shared" si="3"/>
        <v>Niet</v>
      </c>
      <c r="V12" s="1" t="str">
        <f t="shared" si="0"/>
        <v>Niet</v>
      </c>
      <c r="X12" s="1" t="s">
        <v>340</v>
      </c>
      <c r="Y12" s="1" t="s">
        <v>340</v>
      </c>
      <c r="Z12" s="1" t="s">
        <v>340</v>
      </c>
      <c r="AA12" s="1" t="s">
        <v>340</v>
      </c>
      <c r="AB12" s="220" t="s">
        <v>934</v>
      </c>
      <c r="AC12" s="1" t="s">
        <v>934</v>
      </c>
      <c r="AE12" s="1" t="s">
        <v>340</v>
      </c>
      <c r="AF12" s="1" t="s">
        <v>340</v>
      </c>
      <c r="AG12" s="1" t="s">
        <v>340</v>
      </c>
      <c r="AH12" s="220" t="s">
        <v>934</v>
      </c>
      <c r="AI12" s="220" t="s">
        <v>934</v>
      </c>
      <c r="AJ12" s="1" t="s">
        <v>340</v>
      </c>
      <c r="AK12" s="1" t="s">
        <v>934</v>
      </c>
      <c r="AL12" s="220" t="s">
        <v>340</v>
      </c>
      <c r="AM12" s="1" t="s">
        <v>934</v>
      </c>
      <c r="AO12" s="22"/>
    </row>
    <row r="13" spans="1:42" ht="14.45" customHeight="1" outlineLevel="1" x14ac:dyDescent="0.25">
      <c r="A13" s="3" t="str">
        <f>H13</f>
        <v>AansluitingGas [+]</v>
      </c>
      <c r="B13" s="3" t="s">
        <v>341</v>
      </c>
      <c r="E13" s="301"/>
      <c r="G13" s="300" t="s">
        <v>17</v>
      </c>
      <c r="H13" s="14" t="s">
        <v>173</v>
      </c>
      <c r="P13" s="1" t="s">
        <v>393</v>
      </c>
      <c r="Q13" s="1"/>
      <c r="R13" s="1"/>
      <c r="T13" s="1" t="str">
        <f t="shared" si="2"/>
        <v>Niet</v>
      </c>
      <c r="U13" s="1" t="str">
        <f t="shared" si="3"/>
        <v>Niet</v>
      </c>
      <c r="V13" s="1" t="str">
        <f t="shared" si="0"/>
        <v>Niet</v>
      </c>
      <c r="X13" s="1" t="s">
        <v>934</v>
      </c>
      <c r="Y13" s="1" t="s">
        <v>934</v>
      </c>
      <c r="Z13" s="1" t="s">
        <v>934</v>
      </c>
      <c r="AA13" s="1" t="s">
        <v>934</v>
      </c>
      <c r="AB13" s="220" t="s">
        <v>934</v>
      </c>
      <c r="AC13" s="1" t="s">
        <v>934</v>
      </c>
      <c r="AE13" s="1" t="s">
        <v>934</v>
      </c>
      <c r="AF13" s="1" t="s">
        <v>934</v>
      </c>
      <c r="AG13" s="1" t="s">
        <v>934</v>
      </c>
      <c r="AH13" s="220" t="s">
        <v>934</v>
      </c>
      <c r="AI13" s="220" t="s">
        <v>934</v>
      </c>
      <c r="AJ13" s="1" t="s">
        <v>934</v>
      </c>
      <c r="AK13" s="1" t="s">
        <v>934</v>
      </c>
      <c r="AL13" s="220" t="s">
        <v>934</v>
      </c>
      <c r="AM13" s="1" t="s">
        <v>934</v>
      </c>
      <c r="AO13" s="22"/>
    </row>
    <row r="14" spans="1:42" ht="14.45" hidden="1" customHeight="1" outlineLevel="2" x14ac:dyDescent="0.25">
      <c r="A14" s="8" t="str">
        <f>J14</f>
        <v>EANcode</v>
      </c>
      <c r="B14" s="8" t="s">
        <v>341</v>
      </c>
      <c r="E14" s="301"/>
      <c r="G14" s="300"/>
      <c r="I14" s="300" t="s">
        <v>18</v>
      </c>
      <c r="J14" s="18" t="s">
        <v>19</v>
      </c>
      <c r="P14" s="1" t="s">
        <v>144</v>
      </c>
      <c r="Q14" s="1"/>
      <c r="R14" s="1"/>
      <c r="T14" s="1" t="str">
        <f t="shared" si="2"/>
        <v>Niet</v>
      </c>
      <c r="U14" s="1" t="str">
        <f t="shared" si="3"/>
        <v>Niet</v>
      </c>
      <c r="V14" s="1" t="str">
        <f t="shared" si="0"/>
        <v>Niet</v>
      </c>
      <c r="X14" s="1" t="s">
        <v>934</v>
      </c>
      <c r="Y14" s="1" t="s">
        <v>934</v>
      </c>
      <c r="Z14" s="1" t="s">
        <v>934</v>
      </c>
      <c r="AA14" s="1" t="s">
        <v>934</v>
      </c>
      <c r="AB14" s="220" t="s">
        <v>934</v>
      </c>
      <c r="AC14" s="1" t="s">
        <v>934</v>
      </c>
      <c r="AE14" s="1" t="s">
        <v>934</v>
      </c>
      <c r="AF14" s="1" t="s">
        <v>934</v>
      </c>
      <c r="AG14" s="1" t="s">
        <v>934</v>
      </c>
      <c r="AH14" s="220" t="s">
        <v>934</v>
      </c>
      <c r="AI14" s="220" t="s">
        <v>934</v>
      </c>
      <c r="AJ14" s="1" t="s">
        <v>934</v>
      </c>
      <c r="AK14" s="1" t="s">
        <v>934</v>
      </c>
      <c r="AL14" s="220" t="s">
        <v>934</v>
      </c>
      <c r="AM14" s="1" t="s">
        <v>934</v>
      </c>
      <c r="AO14" s="22"/>
    </row>
    <row r="15" spans="1:42" ht="14.45" hidden="1" customHeight="1" outlineLevel="2" x14ac:dyDescent="0.25">
      <c r="A15" s="8" t="str">
        <f>J15</f>
        <v>Werkzaamheden [+]</v>
      </c>
      <c r="B15" s="8" t="s">
        <v>341</v>
      </c>
      <c r="E15" s="301"/>
      <c r="G15" s="300"/>
      <c r="I15" s="300"/>
      <c r="J15" s="18" t="s">
        <v>180</v>
      </c>
      <c r="P15" s="1" t="s">
        <v>263</v>
      </c>
      <c r="Q15" s="1"/>
      <c r="R15" s="1"/>
      <c r="T15" s="1" t="str">
        <f t="shared" si="2"/>
        <v>Niet</v>
      </c>
      <c r="U15" s="1" t="str">
        <f t="shared" si="3"/>
        <v>Niet</v>
      </c>
      <c r="V15" s="1" t="str">
        <f t="shared" si="0"/>
        <v>Niet</v>
      </c>
      <c r="X15" s="1" t="s">
        <v>934</v>
      </c>
      <c r="Y15" s="1" t="s">
        <v>934</v>
      </c>
      <c r="Z15" s="1" t="s">
        <v>934</v>
      </c>
      <c r="AA15" s="1" t="s">
        <v>934</v>
      </c>
      <c r="AB15" s="220" t="s">
        <v>934</v>
      </c>
      <c r="AC15" s="1" t="s">
        <v>934</v>
      </c>
      <c r="AE15" s="1" t="s">
        <v>934</v>
      </c>
      <c r="AF15" s="1" t="s">
        <v>934</v>
      </c>
      <c r="AG15" s="1" t="s">
        <v>934</v>
      </c>
      <c r="AH15" s="220" t="s">
        <v>934</v>
      </c>
      <c r="AI15" s="220" t="s">
        <v>934</v>
      </c>
      <c r="AJ15" s="1" t="s">
        <v>934</v>
      </c>
      <c r="AK15" s="1" t="s">
        <v>934</v>
      </c>
      <c r="AL15" s="220" t="s">
        <v>934</v>
      </c>
      <c r="AM15" s="1" t="s">
        <v>934</v>
      </c>
      <c r="AO15" s="22"/>
    </row>
    <row r="16" spans="1:42" ht="150" hidden="1" outlineLevel="3" x14ac:dyDescent="0.25">
      <c r="A16" s="8" t="str">
        <f>L16</f>
        <v>Aansluiting</v>
      </c>
      <c r="B16" s="8" t="s">
        <v>341</v>
      </c>
      <c r="E16" s="301"/>
      <c r="G16" s="300"/>
      <c r="I16" s="300"/>
      <c r="K16" s="301" t="s">
        <v>126</v>
      </c>
      <c r="L16" s="8" t="s">
        <v>127</v>
      </c>
      <c r="P16" s="1" t="s">
        <v>264</v>
      </c>
      <c r="Q16" s="22" t="s">
        <v>319</v>
      </c>
      <c r="R16" s="22" t="s">
        <v>319</v>
      </c>
      <c r="T16" s="1" t="str">
        <f t="shared" si="2"/>
        <v>Niet</v>
      </c>
      <c r="U16" s="1" t="str">
        <f t="shared" si="3"/>
        <v>Niet</v>
      </c>
      <c r="V16" s="1" t="str">
        <f t="shared" si="0"/>
        <v>Niet</v>
      </c>
      <c r="X16" s="1" t="s">
        <v>934</v>
      </c>
      <c r="Y16" s="1" t="s">
        <v>934</v>
      </c>
      <c r="Z16" s="1" t="s">
        <v>934</v>
      </c>
      <c r="AA16" s="1" t="s">
        <v>934</v>
      </c>
      <c r="AB16" s="220" t="s">
        <v>934</v>
      </c>
      <c r="AC16" s="1" t="s">
        <v>934</v>
      </c>
      <c r="AE16" s="1" t="s">
        <v>934</v>
      </c>
      <c r="AF16" s="1" t="s">
        <v>934</v>
      </c>
      <c r="AG16" s="1" t="s">
        <v>934</v>
      </c>
      <c r="AH16" s="220" t="s">
        <v>934</v>
      </c>
      <c r="AI16" s="220" t="s">
        <v>934</v>
      </c>
      <c r="AJ16" s="1" t="s">
        <v>934</v>
      </c>
      <c r="AK16" s="1" t="s">
        <v>934</v>
      </c>
      <c r="AL16" s="220" t="s">
        <v>934</v>
      </c>
      <c r="AM16" s="1" t="s">
        <v>934</v>
      </c>
      <c r="AO16" s="22"/>
    </row>
    <row r="17" spans="1:41" ht="105" hidden="1" outlineLevel="3" x14ac:dyDescent="0.25">
      <c r="A17" s="8" t="str">
        <f t="shared" ref="A17:A21" si="5">L17</f>
        <v>Binnenwerk</v>
      </c>
      <c r="B17" s="8" t="s">
        <v>341</v>
      </c>
      <c r="E17" s="301"/>
      <c r="G17" s="300"/>
      <c r="I17" s="300"/>
      <c r="K17" s="301"/>
      <c r="L17" s="8" t="s">
        <v>128</v>
      </c>
      <c r="P17" s="1" t="s">
        <v>265</v>
      </c>
      <c r="Q17" s="22" t="s">
        <v>320</v>
      </c>
      <c r="R17" s="22" t="s">
        <v>320</v>
      </c>
      <c r="T17" s="1" t="str">
        <f t="shared" si="2"/>
        <v>Niet</v>
      </c>
      <c r="U17" s="1" t="str">
        <f t="shared" si="3"/>
        <v>Niet</v>
      </c>
      <c r="V17" s="1" t="str">
        <f t="shared" si="0"/>
        <v>Niet</v>
      </c>
      <c r="X17" s="1" t="s">
        <v>934</v>
      </c>
      <c r="Y17" s="1" t="s">
        <v>934</v>
      </c>
      <c r="Z17" s="1" t="s">
        <v>934</v>
      </c>
      <c r="AA17" s="1" t="s">
        <v>934</v>
      </c>
      <c r="AB17" s="220" t="s">
        <v>934</v>
      </c>
      <c r="AC17" s="1" t="s">
        <v>934</v>
      </c>
      <c r="AE17" s="1" t="s">
        <v>934</v>
      </c>
      <c r="AF17" s="1" t="s">
        <v>934</v>
      </c>
      <c r="AG17" s="1" t="s">
        <v>934</v>
      </c>
      <c r="AH17" s="220" t="s">
        <v>934</v>
      </c>
      <c r="AI17" s="220" t="s">
        <v>934</v>
      </c>
      <c r="AJ17" s="1" t="s">
        <v>934</v>
      </c>
      <c r="AK17" s="1" t="s">
        <v>934</v>
      </c>
      <c r="AL17" s="220" t="s">
        <v>934</v>
      </c>
      <c r="AM17" s="1" t="s">
        <v>934</v>
      </c>
      <c r="AO17" s="22"/>
    </row>
    <row r="18" spans="1:41" ht="75" hidden="1" outlineLevel="3" x14ac:dyDescent="0.25">
      <c r="A18" s="8" t="str">
        <f t="shared" si="5"/>
        <v>Meter</v>
      </c>
      <c r="B18" s="8" t="s">
        <v>341</v>
      </c>
      <c r="E18" s="301"/>
      <c r="G18" s="300"/>
      <c r="I18" s="300"/>
      <c r="K18" s="301"/>
      <c r="L18" s="8" t="s">
        <v>129</v>
      </c>
      <c r="P18" s="1" t="s">
        <v>266</v>
      </c>
      <c r="Q18" s="22" t="s">
        <v>321</v>
      </c>
      <c r="R18" s="22" t="s">
        <v>321</v>
      </c>
      <c r="T18" s="1" t="str">
        <f t="shared" si="2"/>
        <v>Niet</v>
      </c>
      <c r="U18" s="1" t="str">
        <f t="shared" si="3"/>
        <v>Niet</v>
      </c>
      <c r="V18" s="1" t="str">
        <f t="shared" si="0"/>
        <v>Niet</v>
      </c>
      <c r="X18" s="1" t="s">
        <v>934</v>
      </c>
      <c r="Y18" s="1" t="s">
        <v>934</v>
      </c>
      <c r="Z18" s="1" t="s">
        <v>934</v>
      </c>
      <c r="AA18" s="1" t="s">
        <v>934</v>
      </c>
      <c r="AB18" s="220" t="s">
        <v>934</v>
      </c>
      <c r="AC18" s="1" t="s">
        <v>934</v>
      </c>
      <c r="AE18" s="1" t="s">
        <v>934</v>
      </c>
      <c r="AF18" s="1" t="s">
        <v>934</v>
      </c>
      <c r="AG18" s="1" t="s">
        <v>934</v>
      </c>
      <c r="AH18" s="220" t="s">
        <v>934</v>
      </c>
      <c r="AI18" s="220" t="s">
        <v>934</v>
      </c>
      <c r="AJ18" s="1" t="s">
        <v>934</v>
      </c>
      <c r="AK18" s="1" t="s">
        <v>934</v>
      </c>
      <c r="AL18" s="220" t="s">
        <v>934</v>
      </c>
      <c r="AM18" s="1" t="s">
        <v>934</v>
      </c>
      <c r="AO18" s="22"/>
    </row>
    <row r="19" spans="1:41" ht="45" hidden="1" outlineLevel="3" x14ac:dyDescent="0.25">
      <c r="A19" s="8" t="str">
        <f t="shared" si="5"/>
        <v>TypeAansluiting</v>
      </c>
      <c r="B19" s="8" t="s">
        <v>341</v>
      </c>
      <c r="E19" s="301"/>
      <c r="G19" s="300"/>
      <c r="I19" s="300"/>
      <c r="K19" s="301"/>
      <c r="L19" s="8" t="s">
        <v>130</v>
      </c>
      <c r="P19" s="1" t="s">
        <v>267</v>
      </c>
      <c r="Q19" s="22" t="s">
        <v>322</v>
      </c>
      <c r="R19" s="22" t="s">
        <v>322</v>
      </c>
      <c r="T19" s="1" t="str">
        <f t="shared" si="2"/>
        <v>Niet</v>
      </c>
      <c r="U19" s="1" t="str">
        <f t="shared" si="3"/>
        <v>Niet</v>
      </c>
      <c r="V19" s="1" t="str">
        <f t="shared" si="0"/>
        <v>Niet</v>
      </c>
      <c r="X19" s="1" t="s">
        <v>934</v>
      </c>
      <c r="Y19" s="1" t="s">
        <v>934</v>
      </c>
      <c r="Z19" s="1" t="s">
        <v>934</v>
      </c>
      <c r="AA19" s="1" t="s">
        <v>934</v>
      </c>
      <c r="AB19" s="220" t="s">
        <v>934</v>
      </c>
      <c r="AC19" s="1" t="s">
        <v>934</v>
      </c>
      <c r="AE19" s="1" t="s">
        <v>934</v>
      </c>
      <c r="AF19" s="1" t="s">
        <v>934</v>
      </c>
      <c r="AG19" s="1" t="s">
        <v>934</v>
      </c>
      <c r="AH19" s="220" t="s">
        <v>934</v>
      </c>
      <c r="AI19" s="220" t="s">
        <v>934</v>
      </c>
      <c r="AJ19" s="1" t="s">
        <v>934</v>
      </c>
      <c r="AK19" s="1" t="s">
        <v>934</v>
      </c>
      <c r="AL19" s="220" t="s">
        <v>934</v>
      </c>
      <c r="AM19" s="1" t="s">
        <v>934</v>
      </c>
      <c r="AO19" s="22"/>
    </row>
    <row r="20" spans="1:41" ht="60" hidden="1" outlineLevel="3" x14ac:dyDescent="0.25">
      <c r="A20" s="8" t="str">
        <f t="shared" si="5"/>
        <v>FysiekeStatus</v>
      </c>
      <c r="B20" s="8" t="s">
        <v>341</v>
      </c>
      <c r="E20" s="301"/>
      <c r="G20" s="300"/>
      <c r="I20" s="300"/>
      <c r="K20" s="301"/>
      <c r="L20" s="8" t="s">
        <v>131</v>
      </c>
      <c r="P20" s="1" t="s">
        <v>268</v>
      </c>
      <c r="Q20" s="22" t="s">
        <v>323</v>
      </c>
      <c r="R20" s="22" t="s">
        <v>323</v>
      </c>
      <c r="T20" s="1" t="str">
        <f t="shared" si="2"/>
        <v>Niet</v>
      </c>
      <c r="U20" s="1" t="str">
        <f t="shared" si="3"/>
        <v>Niet</v>
      </c>
      <c r="V20" s="1" t="str">
        <f t="shared" si="0"/>
        <v>Niet</v>
      </c>
      <c r="X20" s="1" t="s">
        <v>934</v>
      </c>
      <c r="Y20" s="1" t="s">
        <v>934</v>
      </c>
      <c r="Z20" s="1" t="s">
        <v>934</v>
      </c>
      <c r="AA20" s="1" t="s">
        <v>934</v>
      </c>
      <c r="AB20" s="220" t="s">
        <v>934</v>
      </c>
      <c r="AC20" s="1" t="s">
        <v>934</v>
      </c>
      <c r="AE20" s="1" t="s">
        <v>934</v>
      </c>
      <c r="AF20" s="1" t="s">
        <v>934</v>
      </c>
      <c r="AG20" s="1" t="s">
        <v>934</v>
      </c>
      <c r="AH20" s="220" t="s">
        <v>934</v>
      </c>
      <c r="AI20" s="220" t="s">
        <v>934</v>
      </c>
      <c r="AJ20" s="1" t="s">
        <v>934</v>
      </c>
      <c r="AK20" s="1" t="s">
        <v>934</v>
      </c>
      <c r="AL20" s="220" t="s">
        <v>934</v>
      </c>
      <c r="AM20" s="1" t="s">
        <v>934</v>
      </c>
      <c r="AO20" s="22"/>
    </row>
    <row r="21" spans="1:41" ht="45" hidden="1" outlineLevel="3" x14ac:dyDescent="0.25">
      <c r="A21" s="8" t="str">
        <f t="shared" si="5"/>
        <v>WijzigenCapaciteit</v>
      </c>
      <c r="B21" s="8" t="s">
        <v>341</v>
      </c>
      <c r="E21" s="301"/>
      <c r="G21" s="300"/>
      <c r="I21" s="300"/>
      <c r="K21" s="301"/>
      <c r="L21" s="8" t="s">
        <v>132</v>
      </c>
      <c r="P21" s="1" t="s">
        <v>269</v>
      </c>
      <c r="Q21" s="22" t="s">
        <v>324</v>
      </c>
      <c r="R21" s="22" t="s">
        <v>324</v>
      </c>
      <c r="T21" s="1" t="str">
        <f t="shared" si="2"/>
        <v>Niet</v>
      </c>
      <c r="U21" s="1" t="str">
        <f t="shared" si="3"/>
        <v>Niet</v>
      </c>
      <c r="V21" s="1" t="str">
        <f t="shared" si="0"/>
        <v>Niet</v>
      </c>
      <c r="X21" s="1" t="s">
        <v>934</v>
      </c>
      <c r="Y21" s="1" t="s">
        <v>934</v>
      </c>
      <c r="Z21" s="1" t="s">
        <v>934</v>
      </c>
      <c r="AA21" s="1" t="s">
        <v>934</v>
      </c>
      <c r="AB21" s="220" t="s">
        <v>934</v>
      </c>
      <c r="AC21" s="1" t="s">
        <v>934</v>
      </c>
      <c r="AE21" s="1" t="s">
        <v>934</v>
      </c>
      <c r="AF21" s="1" t="s">
        <v>934</v>
      </c>
      <c r="AG21" s="1" t="s">
        <v>934</v>
      </c>
      <c r="AH21" s="220" t="s">
        <v>934</v>
      </c>
      <c r="AI21" s="220" t="s">
        <v>934</v>
      </c>
      <c r="AJ21" s="1" t="s">
        <v>934</v>
      </c>
      <c r="AK21" s="1" t="s">
        <v>934</v>
      </c>
      <c r="AL21" s="220" t="s">
        <v>934</v>
      </c>
      <c r="AM21" s="1" t="s">
        <v>934</v>
      </c>
      <c r="AO21" s="22"/>
    </row>
    <row r="22" spans="1:41" ht="60" hidden="1" outlineLevel="2" x14ac:dyDescent="0.25">
      <c r="A22" s="3" t="str">
        <f>J22</f>
        <v>WijzeOplevering</v>
      </c>
      <c r="B22" s="3" t="s">
        <v>338</v>
      </c>
      <c r="E22" s="301"/>
      <c r="G22" s="300"/>
      <c r="I22" s="300"/>
      <c r="J22" s="14" t="s">
        <v>369</v>
      </c>
      <c r="P22" s="1" t="s">
        <v>394</v>
      </c>
      <c r="Q22" s="22" t="s">
        <v>404</v>
      </c>
      <c r="R22" s="22" t="s">
        <v>404</v>
      </c>
      <c r="T22" s="1" t="str">
        <f t="shared" si="2"/>
        <v>Niet</v>
      </c>
      <c r="U22" s="1" t="str">
        <f t="shared" si="3"/>
        <v>Niet</v>
      </c>
      <c r="V22" s="1" t="str">
        <f t="shared" si="0"/>
        <v>Niet</v>
      </c>
      <c r="X22" s="1" t="s">
        <v>934</v>
      </c>
      <c r="Y22" s="1" t="s">
        <v>934</v>
      </c>
      <c r="Z22" s="1" t="s">
        <v>934</v>
      </c>
      <c r="AA22" s="1" t="s">
        <v>934</v>
      </c>
      <c r="AB22" s="220" t="s">
        <v>934</v>
      </c>
      <c r="AC22" s="1" t="s">
        <v>934</v>
      </c>
      <c r="AE22" s="1" t="s">
        <v>934</v>
      </c>
      <c r="AF22" s="1" t="s">
        <v>934</v>
      </c>
      <c r="AG22" s="1" t="s">
        <v>934</v>
      </c>
      <c r="AH22" s="220" t="s">
        <v>934</v>
      </c>
      <c r="AI22" s="220" t="s">
        <v>934</v>
      </c>
      <c r="AJ22" s="1" t="s">
        <v>934</v>
      </c>
      <c r="AK22" s="1" t="s">
        <v>934</v>
      </c>
      <c r="AL22" s="220" t="s">
        <v>934</v>
      </c>
      <c r="AM22" s="1" t="s">
        <v>934</v>
      </c>
      <c r="AO22" s="22"/>
    </row>
    <row r="23" spans="1:41" ht="360" hidden="1" outlineLevel="2" x14ac:dyDescent="0.25">
      <c r="A23" s="3" t="str">
        <f t="shared" ref="A23:A24" si="6">J23</f>
        <v>RedenTraditioneleMeter</v>
      </c>
      <c r="B23" s="3" t="s">
        <v>341</v>
      </c>
      <c r="E23" s="301"/>
      <c r="G23" s="300"/>
      <c r="I23" s="300"/>
      <c r="J23" s="14" t="s">
        <v>370</v>
      </c>
      <c r="P23" s="1" t="s">
        <v>395</v>
      </c>
      <c r="Q23" s="22" t="s">
        <v>405</v>
      </c>
      <c r="R23" s="22" t="s">
        <v>405</v>
      </c>
      <c r="T23" s="1" t="str">
        <f t="shared" si="2"/>
        <v>Niet</v>
      </c>
      <c r="U23" s="1" t="str">
        <f t="shared" si="3"/>
        <v>Niet</v>
      </c>
      <c r="V23" s="1" t="str">
        <f t="shared" si="0"/>
        <v>Niet</v>
      </c>
      <c r="X23" s="1" t="s">
        <v>934</v>
      </c>
      <c r="Y23" s="1" t="s">
        <v>934</v>
      </c>
      <c r="Z23" s="1" t="s">
        <v>934</v>
      </c>
      <c r="AA23" s="1" t="s">
        <v>934</v>
      </c>
      <c r="AB23" s="220" t="s">
        <v>934</v>
      </c>
      <c r="AC23" s="1" t="s">
        <v>934</v>
      </c>
      <c r="AE23" s="1" t="s">
        <v>934</v>
      </c>
      <c r="AF23" s="1" t="s">
        <v>934</v>
      </c>
      <c r="AG23" s="1" t="s">
        <v>934</v>
      </c>
      <c r="AH23" s="220" t="s">
        <v>934</v>
      </c>
      <c r="AI23" s="220" t="s">
        <v>934</v>
      </c>
      <c r="AJ23" s="1" t="s">
        <v>934</v>
      </c>
      <c r="AK23" s="1" t="s">
        <v>934</v>
      </c>
      <c r="AL23" s="220" t="s">
        <v>934</v>
      </c>
      <c r="AM23" s="1" t="s">
        <v>934</v>
      </c>
      <c r="AO23" s="22" t="s">
        <v>427</v>
      </c>
    </row>
    <row r="24" spans="1:41" ht="14.45" hidden="1" customHeight="1" outlineLevel="2" x14ac:dyDescent="0.25">
      <c r="A24" s="3" t="str">
        <f t="shared" si="6"/>
        <v>VerwijderdeMeter [+]</v>
      </c>
      <c r="B24" s="3" t="s">
        <v>338</v>
      </c>
      <c r="E24" s="301"/>
      <c r="G24" s="300"/>
      <c r="I24" s="300"/>
      <c r="J24" s="14" t="s">
        <v>371</v>
      </c>
      <c r="P24" s="1" t="s">
        <v>266</v>
      </c>
      <c r="Q24" s="1"/>
      <c r="R24" s="1"/>
      <c r="T24" s="1" t="str">
        <f t="shared" si="2"/>
        <v>Niet</v>
      </c>
      <c r="U24" s="1" t="str">
        <f t="shared" si="3"/>
        <v>Niet</v>
      </c>
      <c r="V24" s="1" t="str">
        <f t="shared" si="0"/>
        <v>Niet</v>
      </c>
      <c r="X24" s="1" t="s">
        <v>934</v>
      </c>
      <c r="Y24" s="1" t="s">
        <v>934</v>
      </c>
      <c r="Z24" s="1" t="s">
        <v>934</v>
      </c>
      <c r="AA24" s="1" t="s">
        <v>934</v>
      </c>
      <c r="AB24" s="220" t="s">
        <v>934</v>
      </c>
      <c r="AC24" s="1" t="s">
        <v>934</v>
      </c>
      <c r="AE24" s="1" t="s">
        <v>934</v>
      </c>
      <c r="AF24" s="1" t="s">
        <v>934</v>
      </c>
      <c r="AG24" s="1" t="s">
        <v>934</v>
      </c>
      <c r="AH24" s="220" t="s">
        <v>934</v>
      </c>
      <c r="AI24" s="220" t="s">
        <v>934</v>
      </c>
      <c r="AJ24" s="1" t="s">
        <v>934</v>
      </c>
      <c r="AK24" s="1" t="s">
        <v>934</v>
      </c>
      <c r="AL24" s="220" t="s">
        <v>934</v>
      </c>
      <c r="AM24" s="1" t="s">
        <v>934</v>
      </c>
      <c r="AO24" s="22"/>
    </row>
    <row r="25" spans="1:41" ht="14.45" hidden="1" customHeight="1" outlineLevel="3" x14ac:dyDescent="0.25">
      <c r="A25" s="8" t="str">
        <f>L25</f>
        <v>Meternummer</v>
      </c>
      <c r="B25" s="8" t="s">
        <v>341</v>
      </c>
      <c r="E25" s="301"/>
      <c r="G25" s="300"/>
      <c r="I25" s="300"/>
      <c r="K25" s="300" t="s">
        <v>391</v>
      </c>
      <c r="L25" s="18" t="s">
        <v>372</v>
      </c>
      <c r="P25" s="1" t="s">
        <v>137</v>
      </c>
      <c r="Q25" s="1"/>
      <c r="R25" s="1"/>
      <c r="T25" s="1" t="str">
        <f t="shared" si="2"/>
        <v>Niet</v>
      </c>
      <c r="U25" s="1" t="str">
        <f t="shared" si="3"/>
        <v>Niet</v>
      </c>
      <c r="V25" s="1" t="str">
        <f t="shared" si="0"/>
        <v>Niet</v>
      </c>
      <c r="X25" s="1" t="s">
        <v>934</v>
      </c>
      <c r="Y25" s="1" t="s">
        <v>934</v>
      </c>
      <c r="Z25" s="1" t="s">
        <v>934</v>
      </c>
      <c r="AA25" s="1" t="s">
        <v>934</v>
      </c>
      <c r="AB25" s="220" t="s">
        <v>934</v>
      </c>
      <c r="AC25" s="1" t="s">
        <v>934</v>
      </c>
      <c r="AE25" s="1" t="s">
        <v>934</v>
      </c>
      <c r="AF25" s="1" t="s">
        <v>934</v>
      </c>
      <c r="AG25" s="1" t="s">
        <v>934</v>
      </c>
      <c r="AH25" s="220" t="s">
        <v>934</v>
      </c>
      <c r="AI25" s="220" t="s">
        <v>934</v>
      </c>
      <c r="AJ25" s="1" t="s">
        <v>934</v>
      </c>
      <c r="AK25" s="1" t="s">
        <v>934</v>
      </c>
      <c r="AL25" s="220" t="s">
        <v>934</v>
      </c>
      <c r="AM25" s="1" t="s">
        <v>934</v>
      </c>
      <c r="AO25" s="22"/>
    </row>
    <row r="26" spans="1:41" ht="14.45" hidden="1" customHeight="1" outlineLevel="3" x14ac:dyDescent="0.25">
      <c r="A26" s="9" t="str">
        <f t="shared" ref="A26:A27" si="7">L26</f>
        <v>Barcode</v>
      </c>
      <c r="B26" s="9" t="s">
        <v>341</v>
      </c>
      <c r="E26" s="301"/>
      <c r="G26" s="300"/>
      <c r="I26" s="300"/>
      <c r="K26" s="300"/>
      <c r="L26" s="13" t="s">
        <v>373</v>
      </c>
      <c r="P26" s="1" t="s">
        <v>137</v>
      </c>
      <c r="Q26" s="1"/>
      <c r="R26" s="1"/>
      <c r="T26" s="1" t="str">
        <f t="shared" si="2"/>
        <v>Niet</v>
      </c>
      <c r="U26" s="1" t="str">
        <f t="shared" si="3"/>
        <v>Niet</v>
      </c>
      <c r="V26" s="1" t="str">
        <f t="shared" si="0"/>
        <v>Niet</v>
      </c>
      <c r="X26" s="1" t="s">
        <v>934</v>
      </c>
      <c r="Y26" s="1" t="s">
        <v>934</v>
      </c>
      <c r="Z26" s="1" t="s">
        <v>934</v>
      </c>
      <c r="AA26" s="1" t="s">
        <v>934</v>
      </c>
      <c r="AB26" s="220" t="s">
        <v>934</v>
      </c>
      <c r="AC26" s="1" t="s">
        <v>934</v>
      </c>
      <c r="AE26" s="1" t="s">
        <v>934</v>
      </c>
      <c r="AF26" s="1" t="s">
        <v>934</v>
      </c>
      <c r="AG26" s="1" t="s">
        <v>934</v>
      </c>
      <c r="AH26" s="220" t="s">
        <v>934</v>
      </c>
      <c r="AI26" s="220" t="s">
        <v>934</v>
      </c>
      <c r="AJ26" s="1" t="s">
        <v>934</v>
      </c>
      <c r="AK26" s="1" t="s">
        <v>934</v>
      </c>
      <c r="AL26" s="220" t="s">
        <v>934</v>
      </c>
      <c r="AM26" s="1" t="s">
        <v>934</v>
      </c>
      <c r="AO26" s="22"/>
    </row>
    <row r="27" spans="1:41" ht="14.45" hidden="1" customHeight="1" outlineLevel="3" x14ac:dyDescent="0.25">
      <c r="A27" s="8" t="str">
        <f t="shared" si="7"/>
        <v>Telwerk [+]</v>
      </c>
      <c r="B27" s="8" t="s">
        <v>341</v>
      </c>
      <c r="E27" s="301"/>
      <c r="G27" s="300"/>
      <c r="I27" s="300"/>
      <c r="K27" s="300"/>
      <c r="L27" s="18" t="s">
        <v>374</v>
      </c>
      <c r="P27" s="1" t="s">
        <v>396</v>
      </c>
      <c r="Q27" s="1"/>
      <c r="R27" s="1"/>
      <c r="T27" s="1" t="str">
        <f t="shared" si="2"/>
        <v>Niet</v>
      </c>
      <c r="U27" s="1" t="str">
        <f t="shared" si="3"/>
        <v>Niet</v>
      </c>
      <c r="V27" s="1" t="str">
        <f t="shared" si="0"/>
        <v>Niet</v>
      </c>
      <c r="X27" s="1" t="s">
        <v>934</v>
      </c>
      <c r="Y27" s="1" t="s">
        <v>934</v>
      </c>
      <c r="Z27" s="1" t="s">
        <v>934</v>
      </c>
      <c r="AA27" s="1" t="s">
        <v>934</v>
      </c>
      <c r="AB27" s="220" t="s">
        <v>934</v>
      </c>
      <c r="AC27" s="1" t="s">
        <v>934</v>
      </c>
      <c r="AE27" s="1" t="s">
        <v>934</v>
      </c>
      <c r="AF27" s="1" t="s">
        <v>934</v>
      </c>
      <c r="AG27" s="1" t="s">
        <v>934</v>
      </c>
      <c r="AH27" s="220" t="s">
        <v>934</v>
      </c>
      <c r="AI27" s="220" t="s">
        <v>934</v>
      </c>
      <c r="AJ27" s="1" t="s">
        <v>934</v>
      </c>
      <c r="AK27" s="1" t="s">
        <v>934</v>
      </c>
      <c r="AL27" s="220" t="s">
        <v>934</v>
      </c>
      <c r="AM27" s="1" t="s">
        <v>934</v>
      </c>
      <c r="AO27" s="22"/>
    </row>
    <row r="28" spans="1:41" ht="14.45" hidden="1" customHeight="1" outlineLevel="4" x14ac:dyDescent="0.25">
      <c r="A28" s="8" t="str">
        <f>N28</f>
        <v>Nummer</v>
      </c>
      <c r="B28" s="8" t="s">
        <v>341</v>
      </c>
      <c r="E28" s="301"/>
      <c r="G28" s="300"/>
      <c r="I28" s="300"/>
      <c r="K28" s="300"/>
      <c r="M28" s="301" t="s">
        <v>377</v>
      </c>
      <c r="N28" s="8" t="s">
        <v>58</v>
      </c>
      <c r="P28" s="1" t="s">
        <v>137</v>
      </c>
      <c r="Q28" s="1"/>
      <c r="R28" s="1"/>
      <c r="T28" s="1" t="str">
        <f t="shared" si="2"/>
        <v>Niet</v>
      </c>
      <c r="U28" s="1" t="str">
        <f t="shared" si="3"/>
        <v>Niet</v>
      </c>
      <c r="V28" s="1" t="str">
        <f t="shared" si="0"/>
        <v>Niet</v>
      </c>
      <c r="X28" s="1" t="s">
        <v>934</v>
      </c>
      <c r="Y28" s="1" t="s">
        <v>934</v>
      </c>
      <c r="Z28" s="1" t="s">
        <v>934</v>
      </c>
      <c r="AA28" s="1" t="s">
        <v>934</v>
      </c>
      <c r="AB28" s="220" t="s">
        <v>934</v>
      </c>
      <c r="AC28" s="1" t="s">
        <v>934</v>
      </c>
      <c r="AE28" s="1" t="s">
        <v>934</v>
      </c>
      <c r="AF28" s="1" t="s">
        <v>934</v>
      </c>
      <c r="AG28" s="1" t="s">
        <v>934</v>
      </c>
      <c r="AH28" s="220" t="s">
        <v>934</v>
      </c>
      <c r="AI28" s="220" t="s">
        <v>934</v>
      </c>
      <c r="AJ28" s="1" t="s">
        <v>934</v>
      </c>
      <c r="AK28" s="1" t="s">
        <v>934</v>
      </c>
      <c r="AL28" s="220" t="s">
        <v>934</v>
      </c>
      <c r="AM28" s="1" t="s">
        <v>934</v>
      </c>
      <c r="AO28" s="22"/>
    </row>
    <row r="29" spans="1:41" ht="14.45" hidden="1" customHeight="1" outlineLevel="4" x14ac:dyDescent="0.25">
      <c r="A29" s="8" t="str">
        <f>N29</f>
        <v>Stand</v>
      </c>
      <c r="B29" s="8" t="s">
        <v>341</v>
      </c>
      <c r="E29" s="301"/>
      <c r="G29" s="300"/>
      <c r="I29" s="300"/>
      <c r="K29" s="300"/>
      <c r="M29" s="301"/>
      <c r="N29" s="8" t="s">
        <v>375</v>
      </c>
      <c r="P29" s="1" t="s">
        <v>270</v>
      </c>
      <c r="Q29" s="1"/>
      <c r="R29" s="1"/>
      <c r="T29" s="1" t="str">
        <f t="shared" si="2"/>
        <v>Niet</v>
      </c>
      <c r="U29" s="1" t="str">
        <f t="shared" si="3"/>
        <v>Niet</v>
      </c>
      <c r="V29" s="1" t="str">
        <f t="shared" si="0"/>
        <v>Niet</v>
      </c>
      <c r="X29" s="1" t="s">
        <v>934</v>
      </c>
      <c r="Y29" s="1" t="s">
        <v>934</v>
      </c>
      <c r="Z29" s="1" t="s">
        <v>934</v>
      </c>
      <c r="AA29" s="1" t="s">
        <v>934</v>
      </c>
      <c r="AB29" s="220" t="s">
        <v>934</v>
      </c>
      <c r="AC29" s="1" t="s">
        <v>934</v>
      </c>
      <c r="AE29" s="1" t="s">
        <v>934</v>
      </c>
      <c r="AF29" s="1" t="s">
        <v>934</v>
      </c>
      <c r="AG29" s="1" t="s">
        <v>934</v>
      </c>
      <c r="AH29" s="220" t="s">
        <v>934</v>
      </c>
      <c r="AI29" s="220" t="s">
        <v>934</v>
      </c>
      <c r="AJ29" s="1" t="s">
        <v>934</v>
      </c>
      <c r="AK29" s="1" t="s">
        <v>934</v>
      </c>
      <c r="AL29" s="220" t="s">
        <v>934</v>
      </c>
      <c r="AM29" s="1" t="s">
        <v>934</v>
      </c>
      <c r="AO29" s="22"/>
    </row>
    <row r="30" spans="1:41" ht="14.45" hidden="1" customHeight="1" outlineLevel="3" collapsed="1" x14ac:dyDescent="0.25">
      <c r="A30" s="20"/>
      <c r="B30" s="20"/>
      <c r="E30" s="301"/>
      <c r="G30" s="300"/>
      <c r="I30" s="300"/>
      <c r="P30" s="1"/>
      <c r="Q30" s="1"/>
      <c r="R30" s="1"/>
      <c r="T30" s="1"/>
      <c r="U30" s="1"/>
      <c r="V30" s="1"/>
      <c r="X30" s="1"/>
      <c r="Y30" s="1"/>
      <c r="Z30" s="1"/>
      <c r="AA30" s="1"/>
      <c r="AB30" s="220" t="s">
        <v>934</v>
      </c>
      <c r="AC30" s="1" t="s">
        <v>934</v>
      </c>
      <c r="AE30" s="1"/>
      <c r="AF30" s="1"/>
      <c r="AG30" s="1"/>
      <c r="AH30" s="220"/>
      <c r="AI30" s="220"/>
      <c r="AJ30" s="1"/>
      <c r="AK30" s="1"/>
      <c r="AL30" s="220"/>
      <c r="AM30" s="1" t="s">
        <v>934</v>
      </c>
      <c r="AO30" s="22"/>
    </row>
    <row r="31" spans="1:41" ht="14.45" hidden="1" customHeight="1" outlineLevel="2" collapsed="1" x14ac:dyDescent="0.25">
      <c r="A31" s="3" t="str">
        <f>J31</f>
        <v>NieuweMeter [+]</v>
      </c>
      <c r="B31" s="3" t="s">
        <v>338</v>
      </c>
      <c r="E31" s="301"/>
      <c r="G31" s="300"/>
      <c r="I31" s="300"/>
      <c r="J31" s="14" t="s">
        <v>379</v>
      </c>
      <c r="P31" s="1" t="s">
        <v>266</v>
      </c>
      <c r="Q31" s="1"/>
      <c r="R31" s="1"/>
      <c r="T31" s="1" t="str">
        <f t="shared" si="2"/>
        <v>Niet</v>
      </c>
      <c r="U31" s="1" t="str">
        <f t="shared" si="3"/>
        <v>Niet</v>
      </c>
      <c r="V31" s="1" t="str">
        <f t="shared" ref="V31:V36" si="8">IF(T31="Ja","Ja",IF(U31="Ja","Ja",IF(T31="Optie","Optie",IF(U31="Optie","Optie",IF(T31="Nee","Nee",IF(U31="Nee","Nee",IF(T31="Niet","Niet",IF(U31="Niet","Niet","??"))))))))</f>
        <v>Niet</v>
      </c>
      <c r="X31" s="1" t="s">
        <v>934</v>
      </c>
      <c r="Y31" s="1" t="s">
        <v>934</v>
      </c>
      <c r="Z31" s="1" t="s">
        <v>934</v>
      </c>
      <c r="AA31" s="1" t="s">
        <v>934</v>
      </c>
      <c r="AB31" s="220" t="s">
        <v>934</v>
      </c>
      <c r="AC31" s="1" t="s">
        <v>934</v>
      </c>
      <c r="AE31" s="1" t="s">
        <v>934</v>
      </c>
      <c r="AF31" s="1" t="s">
        <v>934</v>
      </c>
      <c r="AG31" s="1" t="s">
        <v>934</v>
      </c>
      <c r="AH31" s="220" t="s">
        <v>934</v>
      </c>
      <c r="AI31" s="220" t="s">
        <v>934</v>
      </c>
      <c r="AJ31" s="1" t="s">
        <v>934</v>
      </c>
      <c r="AK31" s="1" t="s">
        <v>934</v>
      </c>
      <c r="AL31" s="220" t="s">
        <v>934</v>
      </c>
      <c r="AM31" s="1" t="s">
        <v>934</v>
      </c>
      <c r="AO31" s="22"/>
    </row>
    <row r="32" spans="1:41" ht="14.45" hidden="1" customHeight="1" outlineLevel="3" x14ac:dyDescent="0.25">
      <c r="A32" s="8" t="str">
        <f>L32</f>
        <v>Meternummer</v>
      </c>
      <c r="B32" s="8" t="s">
        <v>341</v>
      </c>
      <c r="E32" s="301"/>
      <c r="G32" s="300"/>
      <c r="I32" s="300"/>
      <c r="J32" s="10"/>
      <c r="K32" s="300" t="s">
        <v>376</v>
      </c>
      <c r="L32" s="18" t="s">
        <v>372</v>
      </c>
      <c r="P32" s="1" t="s">
        <v>137</v>
      </c>
      <c r="Q32" s="1"/>
      <c r="R32" s="1"/>
      <c r="T32" s="1" t="str">
        <f t="shared" si="2"/>
        <v>Niet</v>
      </c>
      <c r="U32" s="1" t="str">
        <f t="shared" si="3"/>
        <v>Niet</v>
      </c>
      <c r="V32" s="1" t="str">
        <f t="shared" si="8"/>
        <v>Niet</v>
      </c>
      <c r="X32" s="1" t="s">
        <v>338</v>
      </c>
      <c r="Y32" s="1" t="s">
        <v>338</v>
      </c>
      <c r="Z32" s="1" t="s">
        <v>338</v>
      </c>
      <c r="AA32" s="1" t="s">
        <v>338</v>
      </c>
      <c r="AB32" s="220" t="s">
        <v>934</v>
      </c>
      <c r="AC32" s="1" t="s">
        <v>934</v>
      </c>
      <c r="AE32" s="1" t="s">
        <v>338</v>
      </c>
      <c r="AF32" s="1" t="s">
        <v>338</v>
      </c>
      <c r="AG32" s="1" t="s">
        <v>338</v>
      </c>
      <c r="AH32" s="220" t="s">
        <v>338</v>
      </c>
      <c r="AI32" s="220" t="s">
        <v>338</v>
      </c>
      <c r="AJ32" s="1" t="s">
        <v>338</v>
      </c>
      <c r="AK32" s="1" t="s">
        <v>934</v>
      </c>
      <c r="AL32" s="220" t="s">
        <v>338</v>
      </c>
      <c r="AM32" s="1" t="s">
        <v>934</v>
      </c>
      <c r="AO32" s="22"/>
    </row>
    <row r="33" spans="1:41" ht="14.45" hidden="1" customHeight="1" outlineLevel="3" x14ac:dyDescent="0.25">
      <c r="A33" s="9" t="str">
        <f t="shared" ref="A33:A34" si="9">L33</f>
        <v>Barcode</v>
      </c>
      <c r="B33" s="9" t="s">
        <v>341</v>
      </c>
      <c r="E33" s="301"/>
      <c r="G33" s="300"/>
      <c r="I33" s="300"/>
      <c r="K33" s="300"/>
      <c r="L33" s="13" t="s">
        <v>373</v>
      </c>
      <c r="P33" s="1" t="s">
        <v>137</v>
      </c>
      <c r="Q33" s="1"/>
      <c r="R33" s="1"/>
      <c r="T33" s="1" t="str">
        <f t="shared" si="2"/>
        <v>Niet</v>
      </c>
      <c r="U33" s="1" t="str">
        <f t="shared" si="3"/>
        <v>Niet</v>
      </c>
      <c r="V33" s="1" t="str">
        <f t="shared" si="8"/>
        <v>Niet</v>
      </c>
      <c r="X33" s="1" t="s">
        <v>341</v>
      </c>
      <c r="Y33" s="1" t="s">
        <v>341</v>
      </c>
      <c r="Z33" s="1" t="s">
        <v>341</v>
      </c>
      <c r="AA33" s="1" t="s">
        <v>341</v>
      </c>
      <c r="AB33" s="220" t="s">
        <v>934</v>
      </c>
      <c r="AC33" s="1" t="s">
        <v>934</v>
      </c>
      <c r="AE33" s="1" t="s">
        <v>341</v>
      </c>
      <c r="AF33" s="1" t="s">
        <v>341</v>
      </c>
      <c r="AG33" s="1" t="s">
        <v>341</v>
      </c>
      <c r="AH33" s="220" t="s">
        <v>341</v>
      </c>
      <c r="AI33" s="220" t="s">
        <v>341</v>
      </c>
      <c r="AJ33" s="1" t="s">
        <v>341</v>
      </c>
      <c r="AK33" s="1" t="s">
        <v>934</v>
      </c>
      <c r="AL33" s="220" t="s">
        <v>341</v>
      </c>
      <c r="AM33" s="1" t="s">
        <v>934</v>
      </c>
      <c r="AO33" s="22"/>
    </row>
    <row r="34" spans="1:41" ht="14.45" hidden="1" customHeight="1" outlineLevel="3" x14ac:dyDescent="0.25">
      <c r="A34" s="8" t="str">
        <f t="shared" si="9"/>
        <v>Telwerk</v>
      </c>
      <c r="B34" s="8" t="s">
        <v>341</v>
      </c>
      <c r="E34" s="301"/>
      <c r="G34" s="300"/>
      <c r="I34" s="300"/>
      <c r="K34" s="300"/>
      <c r="L34" s="18" t="s">
        <v>377</v>
      </c>
      <c r="P34" s="1" t="s">
        <v>396</v>
      </c>
      <c r="Q34" s="1"/>
      <c r="R34" s="1"/>
      <c r="T34" s="1" t="str">
        <f t="shared" si="2"/>
        <v>Niet</v>
      </c>
      <c r="U34" s="1" t="str">
        <f t="shared" si="3"/>
        <v>Niet</v>
      </c>
      <c r="V34" s="1" t="str">
        <f t="shared" si="8"/>
        <v>Niet</v>
      </c>
      <c r="X34" s="1" t="s">
        <v>338</v>
      </c>
      <c r="Y34" s="1" t="s">
        <v>338</v>
      </c>
      <c r="Z34" s="1" t="s">
        <v>338</v>
      </c>
      <c r="AA34" s="1" t="s">
        <v>338</v>
      </c>
      <c r="AB34" s="220" t="s">
        <v>934</v>
      </c>
      <c r="AC34" s="1" t="s">
        <v>934</v>
      </c>
      <c r="AE34" s="1" t="s">
        <v>338</v>
      </c>
      <c r="AF34" s="1" t="s">
        <v>338</v>
      </c>
      <c r="AG34" s="1" t="s">
        <v>338</v>
      </c>
      <c r="AH34" s="220" t="s">
        <v>338</v>
      </c>
      <c r="AI34" s="220" t="s">
        <v>338</v>
      </c>
      <c r="AJ34" s="1" t="s">
        <v>338</v>
      </c>
      <c r="AK34" s="1" t="s">
        <v>934</v>
      </c>
      <c r="AL34" s="220" t="s">
        <v>338</v>
      </c>
      <c r="AM34" s="1" t="s">
        <v>934</v>
      </c>
      <c r="AO34" s="22"/>
    </row>
    <row r="35" spans="1:41" ht="14.45" hidden="1" customHeight="1" outlineLevel="4" x14ac:dyDescent="0.25">
      <c r="A35" s="8" t="str">
        <f>N35</f>
        <v>Nummer</v>
      </c>
      <c r="B35" s="8" t="s">
        <v>341</v>
      </c>
      <c r="E35" s="301"/>
      <c r="G35" s="300"/>
      <c r="I35" s="300"/>
      <c r="K35" s="300"/>
      <c r="M35" s="301" t="s">
        <v>377</v>
      </c>
      <c r="N35" s="8" t="s">
        <v>58</v>
      </c>
      <c r="P35" s="1" t="s">
        <v>137</v>
      </c>
      <c r="Q35" s="1"/>
      <c r="R35" s="1"/>
      <c r="T35" s="1" t="str">
        <f t="shared" si="2"/>
        <v>Niet</v>
      </c>
      <c r="U35" s="1" t="str">
        <f t="shared" si="3"/>
        <v>Niet</v>
      </c>
      <c r="V35" s="1" t="str">
        <f t="shared" si="8"/>
        <v>Niet</v>
      </c>
      <c r="X35" s="1" t="s">
        <v>338</v>
      </c>
      <c r="Y35" s="1" t="s">
        <v>338</v>
      </c>
      <c r="Z35" s="1" t="s">
        <v>338</v>
      </c>
      <c r="AA35" s="1" t="s">
        <v>338</v>
      </c>
      <c r="AB35" s="220" t="s">
        <v>934</v>
      </c>
      <c r="AC35" s="1" t="s">
        <v>934</v>
      </c>
      <c r="AE35" s="1" t="s">
        <v>338</v>
      </c>
      <c r="AF35" s="1" t="s">
        <v>338</v>
      </c>
      <c r="AG35" s="1" t="s">
        <v>338</v>
      </c>
      <c r="AH35" s="220" t="s">
        <v>338</v>
      </c>
      <c r="AI35" s="220" t="s">
        <v>338</v>
      </c>
      <c r="AJ35" s="1" t="s">
        <v>338</v>
      </c>
      <c r="AK35" s="1" t="s">
        <v>934</v>
      </c>
      <c r="AL35" s="220" t="s">
        <v>338</v>
      </c>
      <c r="AM35" s="1" t="s">
        <v>934</v>
      </c>
      <c r="AO35" s="22"/>
    </row>
    <row r="36" spans="1:41" ht="14.45" hidden="1" customHeight="1" outlineLevel="4" x14ac:dyDescent="0.25">
      <c r="A36" s="8" t="str">
        <f>N36</f>
        <v>Stand</v>
      </c>
      <c r="B36" s="8" t="s">
        <v>341</v>
      </c>
      <c r="E36" s="301"/>
      <c r="G36" s="300"/>
      <c r="I36" s="300"/>
      <c r="K36" s="300"/>
      <c r="M36" s="301"/>
      <c r="N36" s="8" t="s">
        <v>375</v>
      </c>
      <c r="P36" s="1" t="s">
        <v>270</v>
      </c>
      <c r="Q36" s="1"/>
      <c r="R36" s="1"/>
      <c r="T36" s="1" t="str">
        <f t="shared" si="2"/>
        <v>Niet</v>
      </c>
      <c r="U36" s="1" t="str">
        <f t="shared" si="3"/>
        <v>Niet</v>
      </c>
      <c r="V36" s="1" t="str">
        <f t="shared" si="8"/>
        <v>Niet</v>
      </c>
      <c r="X36" s="1" t="s">
        <v>338</v>
      </c>
      <c r="Y36" s="1" t="s">
        <v>338</v>
      </c>
      <c r="Z36" s="1" t="s">
        <v>338</v>
      </c>
      <c r="AA36" s="1" t="s">
        <v>338</v>
      </c>
      <c r="AB36" s="220" t="s">
        <v>934</v>
      </c>
      <c r="AC36" s="1" t="s">
        <v>934</v>
      </c>
      <c r="AE36" s="1" t="s">
        <v>338</v>
      </c>
      <c r="AF36" s="1" t="s">
        <v>338</v>
      </c>
      <c r="AG36" s="1" t="s">
        <v>338</v>
      </c>
      <c r="AH36" s="220" t="s">
        <v>338</v>
      </c>
      <c r="AI36" s="220" t="s">
        <v>338</v>
      </c>
      <c r="AJ36" s="1" t="s">
        <v>338</v>
      </c>
      <c r="AK36" s="1" t="s">
        <v>934</v>
      </c>
      <c r="AL36" s="220" t="s">
        <v>338</v>
      </c>
      <c r="AM36" s="1" t="s">
        <v>934</v>
      </c>
      <c r="AO36" s="22"/>
    </row>
    <row r="37" spans="1:41" ht="14.45" hidden="1" customHeight="1" outlineLevel="3" collapsed="1" x14ac:dyDescent="0.25">
      <c r="A37" s="20"/>
      <c r="B37" s="20"/>
      <c r="E37" s="301"/>
      <c r="G37" s="300"/>
      <c r="I37" s="300"/>
      <c r="N37" s="10"/>
      <c r="P37" s="1"/>
      <c r="Q37" s="1"/>
      <c r="R37" s="1"/>
      <c r="T37" s="1"/>
      <c r="U37" s="1"/>
      <c r="V37" s="1"/>
      <c r="X37" s="1"/>
      <c r="Y37" s="1"/>
      <c r="Z37" s="1"/>
      <c r="AA37" s="1"/>
      <c r="AB37" s="220" t="s">
        <v>934</v>
      </c>
      <c r="AC37" s="1" t="s">
        <v>934</v>
      </c>
      <c r="AE37" s="1"/>
      <c r="AF37" s="1"/>
      <c r="AG37" s="1"/>
      <c r="AH37" s="220"/>
      <c r="AI37" s="220"/>
      <c r="AJ37" s="1"/>
      <c r="AK37" s="1"/>
      <c r="AL37" s="220"/>
      <c r="AM37" s="1" t="s">
        <v>934</v>
      </c>
      <c r="AO37" s="22"/>
    </row>
    <row r="38" spans="1:41" ht="90" hidden="1" outlineLevel="2" collapsed="1" x14ac:dyDescent="0.25">
      <c r="A38" s="3" t="str">
        <f>J38</f>
        <v>Capaciteit</v>
      </c>
      <c r="B38" s="3" t="s">
        <v>338</v>
      </c>
      <c r="E38" s="301"/>
      <c r="G38" s="300"/>
      <c r="I38" s="300"/>
      <c r="J38" s="14" t="s">
        <v>27</v>
      </c>
      <c r="P38" s="1" t="s">
        <v>151</v>
      </c>
      <c r="Q38" s="22" t="s">
        <v>279</v>
      </c>
      <c r="R38" s="22" t="s">
        <v>279</v>
      </c>
      <c r="T38" s="1" t="str">
        <f t="shared" si="2"/>
        <v>Niet</v>
      </c>
      <c r="U38" s="1" t="str">
        <f t="shared" si="3"/>
        <v>Niet</v>
      </c>
      <c r="V38" s="1" t="str">
        <f t="shared" ref="V38:V56" si="10">IF(T38="Ja","Ja",IF(U38="Ja","Ja",IF(T38="Optie","Optie",IF(U38="Optie","Optie",IF(T38="Nee","Nee",IF(U38="Nee","Nee",IF(T38="Niet","Niet",IF(U38="Niet","Niet","??"))))))))</f>
        <v>Niet</v>
      </c>
      <c r="X38" s="1" t="s">
        <v>934</v>
      </c>
      <c r="Y38" s="1" t="s">
        <v>934</v>
      </c>
      <c r="Z38" s="1" t="s">
        <v>934</v>
      </c>
      <c r="AA38" s="1" t="s">
        <v>934</v>
      </c>
      <c r="AB38" s="220" t="s">
        <v>934</v>
      </c>
      <c r="AC38" s="1" t="s">
        <v>934</v>
      </c>
      <c r="AE38" s="1" t="s">
        <v>934</v>
      </c>
      <c r="AF38" s="1" t="s">
        <v>934</v>
      </c>
      <c r="AG38" s="1" t="s">
        <v>934</v>
      </c>
      <c r="AH38" s="220" t="s">
        <v>934</v>
      </c>
      <c r="AI38" s="220" t="s">
        <v>934</v>
      </c>
      <c r="AJ38" s="1" t="s">
        <v>934</v>
      </c>
      <c r="AK38" s="1" t="s">
        <v>934</v>
      </c>
      <c r="AL38" s="220" t="s">
        <v>934</v>
      </c>
      <c r="AM38" s="1" t="s">
        <v>934</v>
      </c>
      <c r="AO38" s="22"/>
    </row>
    <row r="39" spans="1:41" ht="90" hidden="1" outlineLevel="2" x14ac:dyDescent="0.25">
      <c r="A39" s="3" t="str">
        <f>J39</f>
        <v>OudeCapaciteit</v>
      </c>
      <c r="B39" s="3" t="s">
        <v>338</v>
      </c>
      <c r="E39" s="301"/>
      <c r="G39" s="300"/>
      <c r="I39" s="300"/>
      <c r="J39" s="14" t="s">
        <v>378</v>
      </c>
      <c r="P39" s="1"/>
      <c r="Q39" s="22" t="s">
        <v>279</v>
      </c>
      <c r="R39" s="22" t="s">
        <v>279</v>
      </c>
      <c r="T39" s="1" t="str">
        <f t="shared" si="2"/>
        <v>Niet</v>
      </c>
      <c r="U39" s="1" t="str">
        <f t="shared" si="3"/>
        <v>Niet</v>
      </c>
      <c r="V39" s="1" t="str">
        <f t="shared" si="10"/>
        <v>Niet</v>
      </c>
      <c r="X39" s="1" t="s">
        <v>934</v>
      </c>
      <c r="Y39" s="1" t="s">
        <v>934</v>
      </c>
      <c r="Z39" s="1" t="s">
        <v>934</v>
      </c>
      <c r="AA39" s="1" t="s">
        <v>934</v>
      </c>
      <c r="AB39" s="220" t="s">
        <v>934</v>
      </c>
      <c r="AC39" s="1" t="s">
        <v>934</v>
      </c>
      <c r="AE39" s="1" t="s">
        <v>934</v>
      </c>
      <c r="AF39" s="1" t="s">
        <v>934</v>
      </c>
      <c r="AG39" s="1" t="s">
        <v>934</v>
      </c>
      <c r="AH39" s="220" t="s">
        <v>934</v>
      </c>
      <c r="AI39" s="220" t="s">
        <v>934</v>
      </c>
      <c r="AJ39" s="1" t="s">
        <v>934</v>
      </c>
      <c r="AK39" s="1" t="s">
        <v>934</v>
      </c>
      <c r="AL39" s="220" t="s">
        <v>934</v>
      </c>
      <c r="AM39" s="1" t="s">
        <v>934</v>
      </c>
      <c r="AO39" s="22" t="s">
        <v>429</v>
      </c>
    </row>
    <row r="40" spans="1:41" ht="14.45" customHeight="1" outlineLevel="1" collapsed="1" x14ac:dyDescent="0.25">
      <c r="A40" s="3" t="str">
        <f>H40</f>
        <v>AansluitingElektra [+]</v>
      </c>
      <c r="B40" s="3" t="s">
        <v>341</v>
      </c>
      <c r="E40" s="301"/>
      <c r="G40" s="300"/>
      <c r="H40" s="14" t="s">
        <v>174</v>
      </c>
      <c r="P40" s="1" t="s">
        <v>397</v>
      </c>
      <c r="Q40" s="1"/>
      <c r="R40" s="1"/>
      <c r="T40" s="1" t="str">
        <f t="shared" si="2"/>
        <v>Niet</v>
      </c>
      <c r="U40" s="1" t="str">
        <f t="shared" si="3"/>
        <v>Niet</v>
      </c>
      <c r="V40" s="1" t="str">
        <f t="shared" si="10"/>
        <v>Niet</v>
      </c>
      <c r="X40" s="1" t="s">
        <v>934</v>
      </c>
      <c r="Y40" s="1" t="s">
        <v>934</v>
      </c>
      <c r="Z40" s="1" t="s">
        <v>934</v>
      </c>
      <c r="AA40" s="1" t="s">
        <v>934</v>
      </c>
      <c r="AB40" s="220" t="s">
        <v>934</v>
      </c>
      <c r="AC40" s="1" t="s">
        <v>934</v>
      </c>
      <c r="AE40" s="1" t="s">
        <v>934</v>
      </c>
      <c r="AF40" s="1" t="s">
        <v>934</v>
      </c>
      <c r="AG40" s="1" t="s">
        <v>934</v>
      </c>
      <c r="AH40" s="220" t="s">
        <v>934</v>
      </c>
      <c r="AI40" s="220" t="s">
        <v>934</v>
      </c>
      <c r="AJ40" s="1" t="s">
        <v>934</v>
      </c>
      <c r="AK40" s="1" t="s">
        <v>934</v>
      </c>
      <c r="AL40" s="220" t="s">
        <v>934</v>
      </c>
      <c r="AM40" s="1" t="s">
        <v>934</v>
      </c>
      <c r="AO40" s="22"/>
    </row>
    <row r="41" spans="1:41" ht="14.45" hidden="1" customHeight="1" outlineLevel="2" x14ac:dyDescent="0.25">
      <c r="A41" s="8" t="str">
        <f>J41</f>
        <v>EANcode</v>
      </c>
      <c r="B41" s="8" t="s">
        <v>341</v>
      </c>
      <c r="E41" s="301"/>
      <c r="G41" s="300"/>
      <c r="I41" s="300" t="s">
        <v>66</v>
      </c>
      <c r="J41" s="18" t="s">
        <v>19</v>
      </c>
      <c r="P41" s="1" t="s">
        <v>144</v>
      </c>
      <c r="Q41" s="1"/>
      <c r="R41" s="1"/>
      <c r="T41" s="1" t="str">
        <f t="shared" si="2"/>
        <v>Niet</v>
      </c>
      <c r="U41" s="1" t="str">
        <f t="shared" si="3"/>
        <v>Niet</v>
      </c>
      <c r="V41" s="1" t="str">
        <f t="shared" si="10"/>
        <v>Niet</v>
      </c>
      <c r="X41" s="1" t="s">
        <v>934</v>
      </c>
      <c r="Y41" s="1" t="s">
        <v>934</v>
      </c>
      <c r="Z41" s="1" t="s">
        <v>934</v>
      </c>
      <c r="AA41" s="1" t="s">
        <v>934</v>
      </c>
      <c r="AB41" s="220" t="s">
        <v>934</v>
      </c>
      <c r="AC41" s="1" t="s">
        <v>934</v>
      </c>
      <c r="AE41" s="1" t="s">
        <v>934</v>
      </c>
      <c r="AF41" s="1" t="s">
        <v>934</v>
      </c>
      <c r="AG41" s="1" t="s">
        <v>934</v>
      </c>
      <c r="AH41" s="220" t="s">
        <v>934</v>
      </c>
      <c r="AI41" s="220" t="s">
        <v>934</v>
      </c>
      <c r="AJ41" s="1" t="s">
        <v>934</v>
      </c>
      <c r="AK41" s="1" t="s">
        <v>934</v>
      </c>
      <c r="AL41" s="220" t="s">
        <v>934</v>
      </c>
      <c r="AM41" s="1" t="s">
        <v>934</v>
      </c>
      <c r="AO41" s="22"/>
    </row>
    <row r="42" spans="1:41" ht="14.45" hidden="1" customHeight="1" outlineLevel="2" x14ac:dyDescent="0.25">
      <c r="A42" s="8" t="str">
        <f>J42</f>
        <v>Werkzaamheden [+]</v>
      </c>
      <c r="B42" s="8" t="s">
        <v>341</v>
      </c>
      <c r="E42" s="301"/>
      <c r="G42" s="300"/>
      <c r="I42" s="300"/>
      <c r="J42" s="18" t="s">
        <v>180</v>
      </c>
      <c r="P42" s="1" t="s">
        <v>263</v>
      </c>
      <c r="Q42" s="1"/>
      <c r="R42" s="1"/>
      <c r="T42" s="1" t="str">
        <f t="shared" si="2"/>
        <v>Niet</v>
      </c>
      <c r="U42" s="1" t="str">
        <f t="shared" si="3"/>
        <v>Niet</v>
      </c>
      <c r="V42" s="1" t="str">
        <f t="shared" si="10"/>
        <v>Niet</v>
      </c>
      <c r="X42" s="1" t="s">
        <v>934</v>
      </c>
      <c r="Y42" s="1" t="s">
        <v>934</v>
      </c>
      <c r="Z42" s="1" t="s">
        <v>934</v>
      </c>
      <c r="AA42" s="1" t="s">
        <v>934</v>
      </c>
      <c r="AB42" s="220" t="s">
        <v>934</v>
      </c>
      <c r="AC42" s="1" t="s">
        <v>934</v>
      </c>
      <c r="AE42" s="1" t="s">
        <v>934</v>
      </c>
      <c r="AF42" s="1" t="s">
        <v>934</v>
      </c>
      <c r="AG42" s="1" t="s">
        <v>934</v>
      </c>
      <c r="AH42" s="220" t="s">
        <v>934</v>
      </c>
      <c r="AI42" s="220" t="s">
        <v>934</v>
      </c>
      <c r="AJ42" s="1" t="s">
        <v>934</v>
      </c>
      <c r="AK42" s="1" t="s">
        <v>934</v>
      </c>
      <c r="AL42" s="220" t="s">
        <v>934</v>
      </c>
      <c r="AM42" s="1" t="s">
        <v>934</v>
      </c>
      <c r="AO42" s="22"/>
    </row>
    <row r="43" spans="1:41" ht="150" hidden="1" outlineLevel="3" x14ac:dyDescent="0.25">
      <c r="A43" s="8" t="str">
        <f>L43</f>
        <v>Aansluiting</v>
      </c>
      <c r="B43" s="8" t="s">
        <v>341</v>
      </c>
      <c r="E43" s="301"/>
      <c r="G43" s="300"/>
      <c r="I43" s="300"/>
      <c r="K43" s="301" t="s">
        <v>126</v>
      </c>
      <c r="L43" s="8" t="s">
        <v>127</v>
      </c>
      <c r="P43" s="1" t="s">
        <v>264</v>
      </c>
      <c r="Q43" s="22" t="s">
        <v>319</v>
      </c>
      <c r="R43" s="22" t="s">
        <v>319</v>
      </c>
      <c r="T43" s="1" t="str">
        <f t="shared" si="2"/>
        <v>Niet</v>
      </c>
      <c r="U43" s="1" t="str">
        <f t="shared" si="3"/>
        <v>Niet</v>
      </c>
      <c r="V43" s="1" t="str">
        <f t="shared" si="10"/>
        <v>Niet</v>
      </c>
      <c r="X43" s="1" t="s">
        <v>934</v>
      </c>
      <c r="Y43" s="1" t="s">
        <v>934</v>
      </c>
      <c r="Z43" s="1" t="s">
        <v>934</v>
      </c>
      <c r="AA43" s="1" t="s">
        <v>934</v>
      </c>
      <c r="AB43" s="220" t="s">
        <v>934</v>
      </c>
      <c r="AC43" s="1" t="s">
        <v>934</v>
      </c>
      <c r="AE43" s="1" t="s">
        <v>934</v>
      </c>
      <c r="AF43" s="1" t="s">
        <v>934</v>
      </c>
      <c r="AG43" s="1" t="s">
        <v>934</v>
      </c>
      <c r="AH43" s="220" t="s">
        <v>934</v>
      </c>
      <c r="AI43" s="220" t="s">
        <v>934</v>
      </c>
      <c r="AJ43" s="1" t="s">
        <v>934</v>
      </c>
      <c r="AK43" s="1" t="s">
        <v>934</v>
      </c>
      <c r="AL43" s="220" t="s">
        <v>934</v>
      </c>
      <c r="AM43" s="1" t="s">
        <v>934</v>
      </c>
      <c r="AO43" s="22"/>
    </row>
    <row r="44" spans="1:41" ht="105" hidden="1" outlineLevel="3" x14ac:dyDescent="0.25">
      <c r="A44" s="8" t="str">
        <f t="shared" ref="A44:A48" si="11">L44</f>
        <v>Binnenwerk</v>
      </c>
      <c r="B44" s="8" t="s">
        <v>341</v>
      </c>
      <c r="E44" s="301"/>
      <c r="G44" s="300"/>
      <c r="I44" s="300"/>
      <c r="K44" s="301"/>
      <c r="L44" s="8" t="s">
        <v>128</v>
      </c>
      <c r="P44" s="1" t="s">
        <v>265</v>
      </c>
      <c r="Q44" s="22" t="s">
        <v>320</v>
      </c>
      <c r="R44" s="22" t="s">
        <v>320</v>
      </c>
      <c r="T44" s="1" t="str">
        <f t="shared" si="2"/>
        <v>Niet</v>
      </c>
      <c r="U44" s="1" t="str">
        <f t="shared" si="3"/>
        <v>Niet</v>
      </c>
      <c r="V44" s="1" t="str">
        <f t="shared" si="10"/>
        <v>Niet</v>
      </c>
      <c r="X44" s="1" t="s">
        <v>934</v>
      </c>
      <c r="Y44" s="1" t="s">
        <v>934</v>
      </c>
      <c r="Z44" s="1" t="s">
        <v>934</v>
      </c>
      <c r="AA44" s="1" t="s">
        <v>934</v>
      </c>
      <c r="AB44" s="220" t="s">
        <v>934</v>
      </c>
      <c r="AC44" s="1" t="s">
        <v>934</v>
      </c>
      <c r="AE44" s="1" t="s">
        <v>934</v>
      </c>
      <c r="AF44" s="1" t="s">
        <v>934</v>
      </c>
      <c r="AG44" s="1" t="s">
        <v>934</v>
      </c>
      <c r="AH44" s="220" t="s">
        <v>934</v>
      </c>
      <c r="AI44" s="220" t="s">
        <v>934</v>
      </c>
      <c r="AJ44" s="1" t="s">
        <v>934</v>
      </c>
      <c r="AK44" s="1" t="s">
        <v>934</v>
      </c>
      <c r="AL44" s="220" t="s">
        <v>934</v>
      </c>
      <c r="AM44" s="1" t="s">
        <v>934</v>
      </c>
      <c r="AO44" s="22"/>
    </row>
    <row r="45" spans="1:41" ht="75" hidden="1" outlineLevel="3" x14ac:dyDescent="0.25">
      <c r="A45" s="8" t="str">
        <f t="shared" si="11"/>
        <v>Meter</v>
      </c>
      <c r="B45" s="8" t="s">
        <v>341</v>
      </c>
      <c r="E45" s="301"/>
      <c r="G45" s="300"/>
      <c r="I45" s="300"/>
      <c r="K45" s="301"/>
      <c r="L45" s="8" t="s">
        <v>129</v>
      </c>
      <c r="P45" s="1" t="s">
        <v>266</v>
      </c>
      <c r="Q45" s="22" t="s">
        <v>321</v>
      </c>
      <c r="R45" s="22" t="s">
        <v>321</v>
      </c>
      <c r="T45" s="1" t="str">
        <f t="shared" si="2"/>
        <v>Niet</v>
      </c>
      <c r="U45" s="1" t="str">
        <f t="shared" si="3"/>
        <v>Niet</v>
      </c>
      <c r="V45" s="1" t="str">
        <f t="shared" si="10"/>
        <v>Niet</v>
      </c>
      <c r="X45" s="1" t="s">
        <v>934</v>
      </c>
      <c r="Y45" s="1" t="s">
        <v>934</v>
      </c>
      <c r="Z45" s="1" t="s">
        <v>934</v>
      </c>
      <c r="AA45" s="1" t="s">
        <v>934</v>
      </c>
      <c r="AB45" s="220" t="s">
        <v>934</v>
      </c>
      <c r="AC45" s="1" t="s">
        <v>934</v>
      </c>
      <c r="AE45" s="1" t="s">
        <v>934</v>
      </c>
      <c r="AF45" s="1" t="s">
        <v>934</v>
      </c>
      <c r="AG45" s="1" t="s">
        <v>934</v>
      </c>
      <c r="AH45" s="220" t="s">
        <v>934</v>
      </c>
      <c r="AI45" s="220" t="s">
        <v>934</v>
      </c>
      <c r="AJ45" s="1" t="s">
        <v>934</v>
      </c>
      <c r="AK45" s="1" t="s">
        <v>934</v>
      </c>
      <c r="AL45" s="220" t="s">
        <v>934</v>
      </c>
      <c r="AM45" s="1" t="s">
        <v>934</v>
      </c>
      <c r="AO45" s="22"/>
    </row>
    <row r="46" spans="1:41" ht="45" hidden="1" outlineLevel="3" x14ac:dyDescent="0.25">
      <c r="A46" s="8" t="str">
        <f t="shared" si="11"/>
        <v>TypeAansluiting</v>
      </c>
      <c r="B46" s="8" t="s">
        <v>341</v>
      </c>
      <c r="E46" s="301"/>
      <c r="G46" s="300"/>
      <c r="I46" s="300"/>
      <c r="K46" s="301"/>
      <c r="L46" s="8" t="s">
        <v>130</v>
      </c>
      <c r="P46" s="1" t="s">
        <v>267</v>
      </c>
      <c r="Q46" s="22" t="s">
        <v>322</v>
      </c>
      <c r="R46" s="22" t="s">
        <v>322</v>
      </c>
      <c r="T46" s="1" t="str">
        <f t="shared" si="2"/>
        <v>Niet</v>
      </c>
      <c r="U46" s="1" t="str">
        <f t="shared" si="3"/>
        <v>Niet</v>
      </c>
      <c r="V46" s="1" t="str">
        <f t="shared" si="10"/>
        <v>Niet</v>
      </c>
      <c r="X46" s="1" t="s">
        <v>934</v>
      </c>
      <c r="Y46" s="1" t="s">
        <v>934</v>
      </c>
      <c r="Z46" s="1" t="s">
        <v>934</v>
      </c>
      <c r="AA46" s="1" t="s">
        <v>934</v>
      </c>
      <c r="AB46" s="220" t="s">
        <v>934</v>
      </c>
      <c r="AC46" s="1" t="s">
        <v>934</v>
      </c>
      <c r="AE46" s="1" t="s">
        <v>934</v>
      </c>
      <c r="AF46" s="1" t="s">
        <v>934</v>
      </c>
      <c r="AG46" s="1" t="s">
        <v>934</v>
      </c>
      <c r="AH46" s="220" t="s">
        <v>934</v>
      </c>
      <c r="AI46" s="220" t="s">
        <v>934</v>
      </c>
      <c r="AJ46" s="1" t="s">
        <v>934</v>
      </c>
      <c r="AK46" s="1" t="s">
        <v>934</v>
      </c>
      <c r="AL46" s="220" t="s">
        <v>934</v>
      </c>
      <c r="AM46" s="1" t="s">
        <v>934</v>
      </c>
      <c r="AO46" s="22"/>
    </row>
    <row r="47" spans="1:41" ht="60" hidden="1" outlineLevel="3" x14ac:dyDescent="0.25">
      <c r="A47" s="8" t="str">
        <f t="shared" si="11"/>
        <v>FysiekeStatus</v>
      </c>
      <c r="B47" s="8" t="s">
        <v>341</v>
      </c>
      <c r="E47" s="301"/>
      <c r="G47" s="300"/>
      <c r="I47" s="300"/>
      <c r="K47" s="301"/>
      <c r="L47" s="8" t="s">
        <v>131</v>
      </c>
      <c r="P47" s="1" t="s">
        <v>268</v>
      </c>
      <c r="Q47" s="22" t="s">
        <v>323</v>
      </c>
      <c r="R47" s="22" t="s">
        <v>323</v>
      </c>
      <c r="T47" s="1" t="str">
        <f t="shared" si="2"/>
        <v>Niet</v>
      </c>
      <c r="U47" s="1" t="str">
        <f t="shared" si="3"/>
        <v>Niet</v>
      </c>
      <c r="V47" s="1" t="str">
        <f t="shared" si="10"/>
        <v>Niet</v>
      </c>
      <c r="X47" s="1" t="s">
        <v>934</v>
      </c>
      <c r="Y47" s="1" t="s">
        <v>934</v>
      </c>
      <c r="Z47" s="1" t="s">
        <v>934</v>
      </c>
      <c r="AA47" s="1" t="s">
        <v>934</v>
      </c>
      <c r="AB47" s="220" t="s">
        <v>934</v>
      </c>
      <c r="AC47" s="1" t="s">
        <v>934</v>
      </c>
      <c r="AE47" s="1" t="s">
        <v>934</v>
      </c>
      <c r="AF47" s="1" t="s">
        <v>934</v>
      </c>
      <c r="AG47" s="1" t="s">
        <v>934</v>
      </c>
      <c r="AH47" s="220" t="s">
        <v>934</v>
      </c>
      <c r="AI47" s="220" t="s">
        <v>934</v>
      </c>
      <c r="AJ47" s="1" t="s">
        <v>934</v>
      </c>
      <c r="AK47" s="1" t="s">
        <v>934</v>
      </c>
      <c r="AL47" s="220" t="s">
        <v>934</v>
      </c>
      <c r="AM47" s="1" t="s">
        <v>934</v>
      </c>
      <c r="AO47" s="22"/>
    </row>
    <row r="48" spans="1:41" ht="45" hidden="1" outlineLevel="3" x14ac:dyDescent="0.25">
      <c r="A48" s="8" t="str">
        <f t="shared" si="11"/>
        <v>WijzigenCapaciteit</v>
      </c>
      <c r="B48" s="8" t="s">
        <v>341</v>
      </c>
      <c r="E48" s="301"/>
      <c r="G48" s="300"/>
      <c r="I48" s="300"/>
      <c r="K48" s="301"/>
      <c r="L48" s="8" t="s">
        <v>132</v>
      </c>
      <c r="P48" s="1" t="s">
        <v>269</v>
      </c>
      <c r="Q48" s="22" t="s">
        <v>324</v>
      </c>
      <c r="R48" s="22" t="s">
        <v>324</v>
      </c>
      <c r="T48" s="1" t="str">
        <f t="shared" si="2"/>
        <v>Niet</v>
      </c>
      <c r="U48" s="1" t="str">
        <f t="shared" si="3"/>
        <v>Niet</v>
      </c>
      <c r="V48" s="1" t="str">
        <f t="shared" si="10"/>
        <v>Niet</v>
      </c>
      <c r="X48" s="1" t="s">
        <v>934</v>
      </c>
      <c r="Y48" s="1" t="s">
        <v>934</v>
      </c>
      <c r="Z48" s="1" t="s">
        <v>934</v>
      </c>
      <c r="AA48" s="1" t="s">
        <v>934</v>
      </c>
      <c r="AB48" s="220" t="s">
        <v>934</v>
      </c>
      <c r="AC48" s="1" t="s">
        <v>934</v>
      </c>
      <c r="AE48" s="1" t="s">
        <v>934</v>
      </c>
      <c r="AF48" s="1" t="s">
        <v>934</v>
      </c>
      <c r="AG48" s="1" t="s">
        <v>934</v>
      </c>
      <c r="AH48" s="220" t="s">
        <v>934</v>
      </c>
      <c r="AI48" s="220" t="s">
        <v>934</v>
      </c>
      <c r="AJ48" s="1" t="s">
        <v>934</v>
      </c>
      <c r="AK48" s="1" t="s">
        <v>934</v>
      </c>
      <c r="AL48" s="220" t="s">
        <v>934</v>
      </c>
      <c r="AM48" s="1" t="s">
        <v>934</v>
      </c>
      <c r="AO48" s="22"/>
    </row>
    <row r="49" spans="1:41" ht="60" hidden="1" outlineLevel="2" collapsed="1" x14ac:dyDescent="0.25">
      <c r="A49" s="3" t="str">
        <f>J49</f>
        <v>WijzeOplevering</v>
      </c>
      <c r="B49" s="3" t="s">
        <v>338</v>
      </c>
      <c r="E49" s="301"/>
      <c r="G49" s="300"/>
      <c r="I49" s="300"/>
      <c r="J49" s="14" t="s">
        <v>369</v>
      </c>
      <c r="P49" s="1" t="s">
        <v>394</v>
      </c>
      <c r="Q49" s="22" t="s">
        <v>404</v>
      </c>
      <c r="R49" s="22" t="s">
        <v>404</v>
      </c>
      <c r="T49" s="1" t="str">
        <f t="shared" si="2"/>
        <v>Niet</v>
      </c>
      <c r="U49" s="1" t="str">
        <f t="shared" si="3"/>
        <v>Niet</v>
      </c>
      <c r="V49" s="1" t="str">
        <f t="shared" si="10"/>
        <v>Niet</v>
      </c>
      <c r="X49" s="1" t="s">
        <v>934</v>
      </c>
      <c r="Y49" s="1" t="s">
        <v>934</v>
      </c>
      <c r="Z49" s="1" t="s">
        <v>934</v>
      </c>
      <c r="AA49" s="1" t="s">
        <v>934</v>
      </c>
      <c r="AB49" s="220" t="s">
        <v>934</v>
      </c>
      <c r="AC49" s="1" t="s">
        <v>934</v>
      </c>
      <c r="AE49" s="1" t="s">
        <v>934</v>
      </c>
      <c r="AF49" s="1" t="s">
        <v>934</v>
      </c>
      <c r="AG49" s="1" t="s">
        <v>934</v>
      </c>
      <c r="AH49" s="220" t="s">
        <v>934</v>
      </c>
      <c r="AI49" s="220" t="s">
        <v>934</v>
      </c>
      <c r="AJ49" s="1" t="s">
        <v>934</v>
      </c>
      <c r="AK49" s="1" t="s">
        <v>934</v>
      </c>
      <c r="AL49" s="220" t="s">
        <v>934</v>
      </c>
      <c r="AM49" s="1" t="s">
        <v>934</v>
      </c>
      <c r="AO49" s="22"/>
    </row>
    <row r="50" spans="1:41" ht="360" hidden="1" outlineLevel="2" x14ac:dyDescent="0.25">
      <c r="A50" s="3" t="str">
        <f t="shared" ref="A50:A51" si="12">J50</f>
        <v>RedenTraditioneleMeter</v>
      </c>
      <c r="B50" s="3" t="s">
        <v>341</v>
      </c>
      <c r="E50" s="301"/>
      <c r="G50" s="300"/>
      <c r="I50" s="300"/>
      <c r="J50" s="14" t="s">
        <v>370</v>
      </c>
      <c r="P50" s="1" t="s">
        <v>395</v>
      </c>
      <c r="Q50" s="22" t="s">
        <v>405</v>
      </c>
      <c r="R50" s="22" t="s">
        <v>405</v>
      </c>
      <c r="T50" s="1" t="str">
        <f t="shared" si="2"/>
        <v>Niet</v>
      </c>
      <c r="U50" s="1" t="str">
        <f t="shared" si="3"/>
        <v>Niet</v>
      </c>
      <c r="V50" s="1" t="str">
        <f t="shared" si="10"/>
        <v>Niet</v>
      </c>
      <c r="X50" s="1" t="s">
        <v>934</v>
      </c>
      <c r="Y50" s="1" t="s">
        <v>934</v>
      </c>
      <c r="Z50" s="1" t="s">
        <v>934</v>
      </c>
      <c r="AA50" s="1" t="s">
        <v>934</v>
      </c>
      <c r="AB50" s="220" t="s">
        <v>934</v>
      </c>
      <c r="AC50" s="1" t="s">
        <v>934</v>
      </c>
      <c r="AE50" s="1" t="s">
        <v>934</v>
      </c>
      <c r="AF50" s="1" t="s">
        <v>934</v>
      </c>
      <c r="AG50" s="1" t="s">
        <v>934</v>
      </c>
      <c r="AH50" s="220" t="s">
        <v>934</v>
      </c>
      <c r="AI50" s="220" t="s">
        <v>934</v>
      </c>
      <c r="AJ50" s="1" t="s">
        <v>934</v>
      </c>
      <c r="AK50" s="1" t="s">
        <v>934</v>
      </c>
      <c r="AL50" s="220" t="s">
        <v>934</v>
      </c>
      <c r="AM50" s="1" t="s">
        <v>934</v>
      </c>
      <c r="AO50" s="22" t="s">
        <v>427</v>
      </c>
    </row>
    <row r="51" spans="1:41" ht="14.45" hidden="1" customHeight="1" outlineLevel="2" x14ac:dyDescent="0.25">
      <c r="A51" s="3" t="str">
        <f t="shared" si="12"/>
        <v>VerwijderdeMeter [+]</v>
      </c>
      <c r="B51" s="3" t="s">
        <v>338</v>
      </c>
      <c r="E51" s="301"/>
      <c r="G51" s="300"/>
      <c r="I51" s="300"/>
      <c r="J51" s="14" t="s">
        <v>371</v>
      </c>
      <c r="P51" s="1" t="s">
        <v>266</v>
      </c>
      <c r="Q51" s="1"/>
      <c r="R51" s="1"/>
      <c r="T51" s="1" t="str">
        <f t="shared" si="2"/>
        <v>Niet</v>
      </c>
      <c r="U51" s="1" t="str">
        <f t="shared" si="3"/>
        <v>Niet</v>
      </c>
      <c r="V51" s="1" t="str">
        <f t="shared" si="10"/>
        <v>Niet</v>
      </c>
      <c r="X51" s="1" t="s">
        <v>934</v>
      </c>
      <c r="Y51" s="1" t="s">
        <v>934</v>
      </c>
      <c r="Z51" s="1" t="s">
        <v>934</v>
      </c>
      <c r="AA51" s="1" t="s">
        <v>934</v>
      </c>
      <c r="AB51" s="220" t="s">
        <v>934</v>
      </c>
      <c r="AC51" s="1" t="s">
        <v>934</v>
      </c>
      <c r="AE51" s="1" t="s">
        <v>934</v>
      </c>
      <c r="AF51" s="1" t="s">
        <v>934</v>
      </c>
      <c r="AG51" s="1" t="s">
        <v>934</v>
      </c>
      <c r="AH51" s="220" t="s">
        <v>934</v>
      </c>
      <c r="AI51" s="220" t="s">
        <v>934</v>
      </c>
      <c r="AJ51" s="1" t="s">
        <v>934</v>
      </c>
      <c r="AK51" s="1" t="s">
        <v>934</v>
      </c>
      <c r="AL51" s="220" t="s">
        <v>934</v>
      </c>
      <c r="AM51" s="1" t="s">
        <v>934</v>
      </c>
      <c r="AO51" s="22"/>
    </row>
    <row r="52" spans="1:41" ht="14.45" hidden="1" customHeight="1" outlineLevel="3" x14ac:dyDescent="0.25">
      <c r="A52" s="8" t="str">
        <f>L52</f>
        <v>Meternummer</v>
      </c>
      <c r="B52" s="8" t="s">
        <v>341</v>
      </c>
      <c r="E52" s="301"/>
      <c r="G52" s="300"/>
      <c r="I52" s="300"/>
      <c r="K52" s="300" t="s">
        <v>391</v>
      </c>
      <c r="L52" s="18" t="s">
        <v>372</v>
      </c>
      <c r="P52" s="1" t="s">
        <v>137</v>
      </c>
      <c r="Q52" s="1"/>
      <c r="R52" s="1"/>
      <c r="T52" s="1" t="str">
        <f t="shared" si="2"/>
        <v>Niet</v>
      </c>
      <c r="U52" s="1" t="str">
        <f t="shared" si="3"/>
        <v>Niet</v>
      </c>
      <c r="V52" s="1" t="str">
        <f t="shared" si="10"/>
        <v>Niet</v>
      </c>
      <c r="X52" s="1" t="s">
        <v>934</v>
      </c>
      <c r="Y52" s="1" t="s">
        <v>934</v>
      </c>
      <c r="Z52" s="1" t="s">
        <v>934</v>
      </c>
      <c r="AA52" s="1" t="s">
        <v>934</v>
      </c>
      <c r="AB52" s="220" t="s">
        <v>934</v>
      </c>
      <c r="AC52" s="1" t="s">
        <v>934</v>
      </c>
      <c r="AE52" s="1" t="s">
        <v>934</v>
      </c>
      <c r="AF52" s="1" t="s">
        <v>934</v>
      </c>
      <c r="AG52" s="1" t="s">
        <v>934</v>
      </c>
      <c r="AH52" s="220" t="s">
        <v>934</v>
      </c>
      <c r="AI52" s="220" t="s">
        <v>934</v>
      </c>
      <c r="AJ52" s="1" t="s">
        <v>934</v>
      </c>
      <c r="AK52" s="1" t="s">
        <v>934</v>
      </c>
      <c r="AL52" s="220" t="s">
        <v>934</v>
      </c>
      <c r="AM52" s="1" t="s">
        <v>934</v>
      </c>
      <c r="AO52" s="22"/>
    </row>
    <row r="53" spans="1:41" ht="14.45" hidden="1" customHeight="1" outlineLevel="3" x14ac:dyDescent="0.25">
      <c r="A53" s="9" t="str">
        <f t="shared" ref="A53:A54" si="13">L53</f>
        <v>barcode</v>
      </c>
      <c r="B53" s="9" t="s">
        <v>341</v>
      </c>
      <c r="E53" s="301"/>
      <c r="G53" s="300"/>
      <c r="I53" s="300"/>
      <c r="K53" s="300"/>
      <c r="L53" s="13" t="s">
        <v>380</v>
      </c>
      <c r="P53" s="1" t="s">
        <v>137</v>
      </c>
      <c r="Q53" s="1"/>
      <c r="R53" s="1"/>
      <c r="T53" s="1" t="str">
        <f t="shared" si="2"/>
        <v>Niet</v>
      </c>
      <c r="U53" s="1" t="str">
        <f t="shared" si="3"/>
        <v>Niet</v>
      </c>
      <c r="V53" s="1" t="str">
        <f t="shared" si="10"/>
        <v>Niet</v>
      </c>
      <c r="X53" s="1" t="s">
        <v>934</v>
      </c>
      <c r="Y53" s="1" t="s">
        <v>934</v>
      </c>
      <c r="Z53" s="1" t="s">
        <v>934</v>
      </c>
      <c r="AA53" s="1" t="s">
        <v>934</v>
      </c>
      <c r="AB53" s="220" t="s">
        <v>934</v>
      </c>
      <c r="AC53" s="1" t="s">
        <v>934</v>
      </c>
      <c r="AE53" s="1" t="s">
        <v>934</v>
      </c>
      <c r="AF53" s="1" t="s">
        <v>934</v>
      </c>
      <c r="AG53" s="1" t="s">
        <v>934</v>
      </c>
      <c r="AH53" s="220" t="s">
        <v>934</v>
      </c>
      <c r="AI53" s="220" t="s">
        <v>934</v>
      </c>
      <c r="AJ53" s="1" t="s">
        <v>934</v>
      </c>
      <c r="AK53" s="1" t="s">
        <v>934</v>
      </c>
      <c r="AL53" s="220" t="s">
        <v>934</v>
      </c>
      <c r="AM53" s="1" t="s">
        <v>934</v>
      </c>
      <c r="AO53" s="22"/>
    </row>
    <row r="54" spans="1:41" ht="14.45" hidden="1" customHeight="1" outlineLevel="3" x14ac:dyDescent="0.25">
      <c r="A54" s="8" t="str">
        <f t="shared" si="13"/>
        <v>Telwerk [+]</v>
      </c>
      <c r="B54" s="8" t="s">
        <v>341</v>
      </c>
      <c r="E54" s="301"/>
      <c r="G54" s="300"/>
      <c r="I54" s="300"/>
      <c r="K54" s="300"/>
      <c r="L54" s="18" t="s">
        <v>374</v>
      </c>
      <c r="P54" s="1" t="s">
        <v>396</v>
      </c>
      <c r="Q54" s="1"/>
      <c r="R54" s="1"/>
      <c r="T54" s="1" t="str">
        <f t="shared" si="2"/>
        <v>Niet</v>
      </c>
      <c r="U54" s="1" t="str">
        <f t="shared" si="3"/>
        <v>Niet</v>
      </c>
      <c r="V54" s="1" t="str">
        <f t="shared" si="10"/>
        <v>Niet</v>
      </c>
      <c r="X54" s="1" t="s">
        <v>934</v>
      </c>
      <c r="Y54" s="1" t="s">
        <v>934</v>
      </c>
      <c r="Z54" s="1" t="s">
        <v>934</v>
      </c>
      <c r="AA54" s="1" t="s">
        <v>934</v>
      </c>
      <c r="AB54" s="220" t="s">
        <v>934</v>
      </c>
      <c r="AC54" s="1" t="s">
        <v>934</v>
      </c>
      <c r="AE54" s="1" t="s">
        <v>934</v>
      </c>
      <c r="AF54" s="1" t="s">
        <v>934</v>
      </c>
      <c r="AG54" s="1" t="s">
        <v>934</v>
      </c>
      <c r="AH54" s="220" t="s">
        <v>934</v>
      </c>
      <c r="AI54" s="220" t="s">
        <v>934</v>
      </c>
      <c r="AJ54" s="1" t="s">
        <v>934</v>
      </c>
      <c r="AK54" s="1" t="s">
        <v>934</v>
      </c>
      <c r="AL54" s="220" t="s">
        <v>934</v>
      </c>
      <c r="AM54" s="1" t="s">
        <v>934</v>
      </c>
      <c r="AO54" s="22"/>
    </row>
    <row r="55" spans="1:41" ht="14.45" hidden="1" customHeight="1" outlineLevel="4" x14ac:dyDescent="0.25">
      <c r="A55" s="8" t="str">
        <f>N55</f>
        <v>Nummer</v>
      </c>
      <c r="B55" s="8" t="s">
        <v>341</v>
      </c>
      <c r="E55" s="301"/>
      <c r="G55" s="300"/>
      <c r="I55" s="300"/>
      <c r="K55" s="300"/>
      <c r="M55" s="301" t="s">
        <v>377</v>
      </c>
      <c r="N55" s="8" t="s">
        <v>58</v>
      </c>
      <c r="P55" s="1" t="s">
        <v>137</v>
      </c>
      <c r="Q55" s="1"/>
      <c r="R55" s="1"/>
      <c r="T55" s="1" t="str">
        <f t="shared" si="2"/>
        <v>Niet</v>
      </c>
      <c r="U55" s="1" t="str">
        <f t="shared" si="3"/>
        <v>Niet</v>
      </c>
      <c r="V55" s="1" t="str">
        <f t="shared" si="10"/>
        <v>Niet</v>
      </c>
      <c r="X55" s="1" t="s">
        <v>934</v>
      </c>
      <c r="Y55" s="1" t="s">
        <v>934</v>
      </c>
      <c r="Z55" s="1" t="s">
        <v>934</v>
      </c>
      <c r="AA55" s="1" t="s">
        <v>934</v>
      </c>
      <c r="AB55" s="220" t="s">
        <v>934</v>
      </c>
      <c r="AC55" s="1" t="s">
        <v>934</v>
      </c>
      <c r="AE55" s="1" t="s">
        <v>934</v>
      </c>
      <c r="AF55" s="1" t="s">
        <v>934</v>
      </c>
      <c r="AG55" s="1" t="s">
        <v>934</v>
      </c>
      <c r="AH55" s="220" t="s">
        <v>934</v>
      </c>
      <c r="AI55" s="220" t="s">
        <v>934</v>
      </c>
      <c r="AJ55" s="1" t="s">
        <v>934</v>
      </c>
      <c r="AK55" s="1" t="s">
        <v>934</v>
      </c>
      <c r="AL55" s="220" t="s">
        <v>934</v>
      </c>
      <c r="AM55" s="1" t="s">
        <v>934</v>
      </c>
      <c r="AO55" s="22"/>
    </row>
    <row r="56" spans="1:41" ht="14.45" hidden="1" customHeight="1" outlineLevel="4" x14ac:dyDescent="0.25">
      <c r="A56" s="8" t="str">
        <f>N56</f>
        <v>Stand</v>
      </c>
      <c r="B56" s="8" t="s">
        <v>341</v>
      </c>
      <c r="E56" s="301"/>
      <c r="G56" s="300"/>
      <c r="I56" s="300"/>
      <c r="K56" s="300"/>
      <c r="M56" s="301"/>
      <c r="N56" s="8" t="s">
        <v>375</v>
      </c>
      <c r="P56" s="1" t="s">
        <v>270</v>
      </c>
      <c r="Q56" s="1"/>
      <c r="R56" s="1"/>
      <c r="T56" s="1" t="str">
        <f t="shared" si="2"/>
        <v>Niet</v>
      </c>
      <c r="U56" s="1" t="str">
        <f t="shared" si="3"/>
        <v>Niet</v>
      </c>
      <c r="V56" s="1" t="str">
        <f t="shared" si="10"/>
        <v>Niet</v>
      </c>
      <c r="X56" s="1" t="s">
        <v>934</v>
      </c>
      <c r="Y56" s="1" t="s">
        <v>934</v>
      </c>
      <c r="Z56" s="1" t="s">
        <v>934</v>
      </c>
      <c r="AA56" s="1" t="s">
        <v>934</v>
      </c>
      <c r="AB56" s="220" t="s">
        <v>934</v>
      </c>
      <c r="AC56" s="1" t="s">
        <v>934</v>
      </c>
      <c r="AE56" s="1" t="s">
        <v>934</v>
      </c>
      <c r="AF56" s="1" t="s">
        <v>934</v>
      </c>
      <c r="AG56" s="1" t="s">
        <v>934</v>
      </c>
      <c r="AH56" s="220" t="s">
        <v>934</v>
      </c>
      <c r="AI56" s="220" t="s">
        <v>934</v>
      </c>
      <c r="AJ56" s="1" t="s">
        <v>934</v>
      </c>
      <c r="AK56" s="1" t="s">
        <v>934</v>
      </c>
      <c r="AL56" s="220" t="s">
        <v>934</v>
      </c>
      <c r="AM56" s="1" t="s">
        <v>934</v>
      </c>
      <c r="AO56" s="22"/>
    </row>
    <row r="57" spans="1:41" ht="14.45" hidden="1" customHeight="1" outlineLevel="3" collapsed="1" x14ac:dyDescent="0.25">
      <c r="A57" s="20"/>
      <c r="B57" s="20"/>
      <c r="E57" s="301"/>
      <c r="G57" s="300"/>
      <c r="I57" s="300"/>
      <c r="P57" s="1"/>
      <c r="Q57" s="1"/>
      <c r="R57" s="1"/>
      <c r="T57" s="1"/>
      <c r="U57" s="1"/>
      <c r="V57" s="1"/>
      <c r="X57" s="1" t="s">
        <v>934</v>
      </c>
      <c r="Y57" s="1" t="s">
        <v>934</v>
      </c>
      <c r="Z57" s="1" t="s">
        <v>934</v>
      </c>
      <c r="AA57" s="1" t="s">
        <v>934</v>
      </c>
      <c r="AB57" s="220" t="s">
        <v>934</v>
      </c>
      <c r="AC57" s="1" t="s">
        <v>934</v>
      </c>
      <c r="AE57" s="1" t="s">
        <v>934</v>
      </c>
      <c r="AF57" s="1" t="s">
        <v>934</v>
      </c>
      <c r="AG57" s="1" t="s">
        <v>934</v>
      </c>
      <c r="AH57" s="220" t="s">
        <v>934</v>
      </c>
      <c r="AI57" s="220" t="s">
        <v>934</v>
      </c>
      <c r="AJ57" s="1" t="s">
        <v>934</v>
      </c>
      <c r="AK57" s="1"/>
      <c r="AL57" s="220" t="s">
        <v>934</v>
      </c>
      <c r="AM57" s="1" t="s">
        <v>934</v>
      </c>
      <c r="AO57" s="22"/>
    </row>
    <row r="58" spans="1:41" ht="14.45" hidden="1" customHeight="1" outlineLevel="2" collapsed="1" x14ac:dyDescent="0.25">
      <c r="A58" s="3" t="str">
        <f>J58</f>
        <v>NieuweMeter [+]</v>
      </c>
      <c r="B58" s="3" t="s">
        <v>338</v>
      </c>
      <c r="E58" s="301"/>
      <c r="G58" s="300"/>
      <c r="I58" s="300"/>
      <c r="J58" s="14" t="s">
        <v>379</v>
      </c>
      <c r="P58" s="1" t="s">
        <v>266</v>
      </c>
      <c r="Q58" s="1"/>
      <c r="R58" s="1"/>
      <c r="T58" s="1" t="str">
        <f t="shared" si="2"/>
        <v>Niet</v>
      </c>
      <c r="U58" s="1" t="str">
        <f t="shared" si="3"/>
        <v>Niet</v>
      </c>
      <c r="V58" s="1" t="str">
        <f t="shared" ref="V58:V63" si="14">IF(T58="Ja","Ja",IF(U58="Ja","Ja",IF(T58="Optie","Optie",IF(U58="Optie","Optie",IF(T58="Nee","Nee",IF(U58="Nee","Nee",IF(T58="Niet","Niet",IF(U58="Niet","Niet","??"))))))))</f>
        <v>Niet</v>
      </c>
      <c r="X58" s="1" t="s">
        <v>934</v>
      </c>
      <c r="Y58" s="1" t="s">
        <v>934</v>
      </c>
      <c r="Z58" s="1" t="s">
        <v>934</v>
      </c>
      <c r="AA58" s="1" t="s">
        <v>934</v>
      </c>
      <c r="AB58" s="220" t="s">
        <v>934</v>
      </c>
      <c r="AC58" s="1" t="s">
        <v>934</v>
      </c>
      <c r="AE58" s="1" t="s">
        <v>934</v>
      </c>
      <c r="AF58" s="1" t="s">
        <v>934</v>
      </c>
      <c r="AG58" s="1" t="s">
        <v>934</v>
      </c>
      <c r="AH58" s="220" t="s">
        <v>934</v>
      </c>
      <c r="AI58" s="220" t="s">
        <v>934</v>
      </c>
      <c r="AJ58" s="1" t="s">
        <v>934</v>
      </c>
      <c r="AK58" s="1" t="s">
        <v>934</v>
      </c>
      <c r="AL58" s="220" t="s">
        <v>934</v>
      </c>
      <c r="AM58" s="1" t="s">
        <v>934</v>
      </c>
      <c r="AO58" s="22"/>
    </row>
    <row r="59" spans="1:41" ht="14.45" hidden="1" customHeight="1" outlineLevel="3" x14ac:dyDescent="0.25">
      <c r="A59" s="8" t="str">
        <f>L59</f>
        <v>Meternummer</v>
      </c>
      <c r="B59" s="8" t="s">
        <v>341</v>
      </c>
      <c r="E59" s="301"/>
      <c r="G59" s="300"/>
      <c r="I59" s="300"/>
      <c r="K59" s="300" t="s">
        <v>376</v>
      </c>
      <c r="L59" s="18" t="s">
        <v>372</v>
      </c>
      <c r="P59" s="1" t="s">
        <v>137</v>
      </c>
      <c r="Q59" s="1"/>
      <c r="R59" s="1"/>
      <c r="T59" s="1" t="str">
        <f t="shared" si="2"/>
        <v>Niet</v>
      </c>
      <c r="U59" s="1" t="str">
        <f t="shared" si="3"/>
        <v>Niet</v>
      </c>
      <c r="V59" s="1" t="str">
        <f t="shared" si="14"/>
        <v>Niet</v>
      </c>
      <c r="X59" s="1" t="s">
        <v>934</v>
      </c>
      <c r="Y59" s="1" t="s">
        <v>934</v>
      </c>
      <c r="Z59" s="1" t="s">
        <v>934</v>
      </c>
      <c r="AA59" s="1" t="s">
        <v>934</v>
      </c>
      <c r="AB59" s="220" t="s">
        <v>934</v>
      </c>
      <c r="AC59" s="1" t="s">
        <v>934</v>
      </c>
      <c r="AE59" s="1" t="s">
        <v>934</v>
      </c>
      <c r="AF59" s="1" t="s">
        <v>934</v>
      </c>
      <c r="AG59" s="1" t="s">
        <v>934</v>
      </c>
      <c r="AH59" s="220" t="s">
        <v>934</v>
      </c>
      <c r="AI59" s="220" t="s">
        <v>934</v>
      </c>
      <c r="AJ59" s="1" t="s">
        <v>934</v>
      </c>
      <c r="AK59" s="1" t="s">
        <v>934</v>
      </c>
      <c r="AL59" s="220" t="s">
        <v>934</v>
      </c>
      <c r="AM59" s="1" t="s">
        <v>934</v>
      </c>
      <c r="AO59" s="22"/>
    </row>
    <row r="60" spans="1:41" ht="14.45" hidden="1" customHeight="1" outlineLevel="3" x14ac:dyDescent="0.25">
      <c r="A60" s="9" t="str">
        <f t="shared" ref="A60:A61" si="15">L60</f>
        <v>Barcode</v>
      </c>
      <c r="B60" s="9" t="s">
        <v>341</v>
      </c>
      <c r="E60" s="301"/>
      <c r="G60" s="300"/>
      <c r="I60" s="300"/>
      <c r="K60" s="300"/>
      <c r="L60" s="13" t="s">
        <v>373</v>
      </c>
      <c r="P60" s="1" t="s">
        <v>137</v>
      </c>
      <c r="Q60" s="1"/>
      <c r="R60" s="1"/>
      <c r="T60" s="1" t="str">
        <f t="shared" si="2"/>
        <v>Niet</v>
      </c>
      <c r="U60" s="1" t="str">
        <f t="shared" si="3"/>
        <v>Niet</v>
      </c>
      <c r="V60" s="1" t="str">
        <f t="shared" si="14"/>
        <v>Niet</v>
      </c>
      <c r="X60" s="1" t="s">
        <v>934</v>
      </c>
      <c r="Y60" s="1" t="s">
        <v>934</v>
      </c>
      <c r="Z60" s="1" t="s">
        <v>934</v>
      </c>
      <c r="AA60" s="1" t="s">
        <v>934</v>
      </c>
      <c r="AB60" s="220" t="s">
        <v>934</v>
      </c>
      <c r="AC60" s="1" t="s">
        <v>934</v>
      </c>
      <c r="AE60" s="1" t="s">
        <v>934</v>
      </c>
      <c r="AF60" s="1" t="s">
        <v>934</v>
      </c>
      <c r="AG60" s="1" t="s">
        <v>934</v>
      </c>
      <c r="AH60" s="220" t="s">
        <v>934</v>
      </c>
      <c r="AI60" s="220" t="s">
        <v>934</v>
      </c>
      <c r="AJ60" s="1" t="s">
        <v>934</v>
      </c>
      <c r="AK60" s="1" t="s">
        <v>934</v>
      </c>
      <c r="AL60" s="220" t="s">
        <v>934</v>
      </c>
      <c r="AM60" s="1" t="s">
        <v>934</v>
      </c>
      <c r="AO60" s="22"/>
    </row>
    <row r="61" spans="1:41" ht="14.45" hidden="1" customHeight="1" outlineLevel="3" x14ac:dyDescent="0.25">
      <c r="A61" s="8" t="str">
        <f t="shared" si="15"/>
        <v>Telwerk [+]</v>
      </c>
      <c r="B61" s="8" t="s">
        <v>341</v>
      </c>
      <c r="E61" s="301"/>
      <c r="G61" s="300"/>
      <c r="I61" s="300"/>
      <c r="K61" s="300"/>
      <c r="L61" s="18" t="s">
        <v>374</v>
      </c>
      <c r="P61" s="1" t="s">
        <v>396</v>
      </c>
      <c r="Q61" s="1"/>
      <c r="R61" s="1"/>
      <c r="T61" s="1" t="str">
        <f t="shared" si="2"/>
        <v>Niet</v>
      </c>
      <c r="U61" s="1" t="str">
        <f t="shared" si="3"/>
        <v>Niet</v>
      </c>
      <c r="V61" s="1" t="str">
        <f t="shared" si="14"/>
        <v>Niet</v>
      </c>
      <c r="X61" s="1" t="s">
        <v>934</v>
      </c>
      <c r="Y61" s="1" t="s">
        <v>934</v>
      </c>
      <c r="Z61" s="1" t="s">
        <v>934</v>
      </c>
      <c r="AA61" s="1" t="s">
        <v>934</v>
      </c>
      <c r="AB61" s="220" t="s">
        <v>934</v>
      </c>
      <c r="AC61" s="1" t="s">
        <v>934</v>
      </c>
      <c r="AE61" s="1" t="s">
        <v>934</v>
      </c>
      <c r="AF61" s="1" t="s">
        <v>934</v>
      </c>
      <c r="AG61" s="1" t="s">
        <v>934</v>
      </c>
      <c r="AH61" s="220" t="s">
        <v>934</v>
      </c>
      <c r="AI61" s="220" t="s">
        <v>934</v>
      </c>
      <c r="AJ61" s="1" t="s">
        <v>934</v>
      </c>
      <c r="AK61" s="1" t="s">
        <v>934</v>
      </c>
      <c r="AL61" s="220" t="s">
        <v>934</v>
      </c>
      <c r="AM61" s="1" t="s">
        <v>934</v>
      </c>
      <c r="AO61" s="22"/>
    </row>
    <row r="62" spans="1:41" ht="14.45" hidden="1" customHeight="1" outlineLevel="4" x14ac:dyDescent="0.25">
      <c r="A62" s="8" t="str">
        <f>N62</f>
        <v>Nummer</v>
      </c>
      <c r="B62" s="8" t="s">
        <v>341</v>
      </c>
      <c r="E62" s="301"/>
      <c r="G62" s="300"/>
      <c r="I62" s="300"/>
      <c r="K62" s="300"/>
      <c r="M62" s="301" t="s">
        <v>377</v>
      </c>
      <c r="N62" s="8" t="s">
        <v>58</v>
      </c>
      <c r="P62" s="1" t="s">
        <v>137</v>
      </c>
      <c r="Q62" s="1"/>
      <c r="R62" s="1"/>
      <c r="T62" s="1" t="str">
        <f t="shared" si="2"/>
        <v>Niet</v>
      </c>
      <c r="U62" s="1" t="str">
        <f t="shared" si="3"/>
        <v>Niet</v>
      </c>
      <c r="V62" s="1" t="str">
        <f t="shared" si="14"/>
        <v>Niet</v>
      </c>
      <c r="X62" s="1" t="s">
        <v>934</v>
      </c>
      <c r="Y62" s="1" t="s">
        <v>934</v>
      </c>
      <c r="Z62" s="1" t="s">
        <v>934</v>
      </c>
      <c r="AA62" s="1" t="s">
        <v>934</v>
      </c>
      <c r="AB62" s="220" t="s">
        <v>934</v>
      </c>
      <c r="AC62" s="1" t="s">
        <v>934</v>
      </c>
      <c r="AE62" s="1" t="s">
        <v>934</v>
      </c>
      <c r="AF62" s="1" t="s">
        <v>934</v>
      </c>
      <c r="AG62" s="1" t="s">
        <v>934</v>
      </c>
      <c r="AH62" s="220" t="s">
        <v>934</v>
      </c>
      <c r="AI62" s="220" t="s">
        <v>934</v>
      </c>
      <c r="AJ62" s="1" t="s">
        <v>934</v>
      </c>
      <c r="AK62" s="1" t="s">
        <v>934</v>
      </c>
      <c r="AL62" s="220" t="s">
        <v>934</v>
      </c>
      <c r="AM62" s="1" t="s">
        <v>934</v>
      </c>
      <c r="AO62" s="22"/>
    </row>
    <row r="63" spans="1:41" ht="14.45" hidden="1" customHeight="1" outlineLevel="4" x14ac:dyDescent="0.25">
      <c r="A63" s="8" t="str">
        <f>N63</f>
        <v>Stand</v>
      </c>
      <c r="B63" s="8" t="s">
        <v>341</v>
      </c>
      <c r="E63" s="301"/>
      <c r="G63" s="300"/>
      <c r="I63" s="300"/>
      <c r="K63" s="300"/>
      <c r="M63" s="301"/>
      <c r="N63" s="8" t="s">
        <v>375</v>
      </c>
      <c r="P63" s="1" t="s">
        <v>270</v>
      </c>
      <c r="Q63" s="1"/>
      <c r="R63" s="1"/>
      <c r="T63" s="1" t="str">
        <f t="shared" si="2"/>
        <v>Niet</v>
      </c>
      <c r="U63" s="1" t="str">
        <f t="shared" si="3"/>
        <v>Niet</v>
      </c>
      <c r="V63" s="1" t="str">
        <f t="shared" si="14"/>
        <v>Niet</v>
      </c>
      <c r="X63" s="1" t="s">
        <v>934</v>
      </c>
      <c r="Y63" s="1" t="s">
        <v>934</v>
      </c>
      <c r="Z63" s="1" t="s">
        <v>934</v>
      </c>
      <c r="AA63" s="1" t="s">
        <v>934</v>
      </c>
      <c r="AB63" s="220" t="s">
        <v>934</v>
      </c>
      <c r="AC63" s="1" t="s">
        <v>934</v>
      </c>
      <c r="AE63" s="1" t="s">
        <v>934</v>
      </c>
      <c r="AF63" s="1" t="s">
        <v>934</v>
      </c>
      <c r="AG63" s="1" t="s">
        <v>934</v>
      </c>
      <c r="AH63" s="220" t="s">
        <v>934</v>
      </c>
      <c r="AI63" s="220" t="s">
        <v>934</v>
      </c>
      <c r="AJ63" s="1" t="s">
        <v>934</v>
      </c>
      <c r="AK63" s="1" t="s">
        <v>934</v>
      </c>
      <c r="AL63" s="220" t="s">
        <v>934</v>
      </c>
      <c r="AM63" s="1" t="s">
        <v>934</v>
      </c>
      <c r="AO63" s="22"/>
    </row>
    <row r="64" spans="1:41" ht="14.45" hidden="1" customHeight="1" outlineLevel="3" x14ac:dyDescent="0.25">
      <c r="A64" s="20"/>
      <c r="B64" s="20"/>
      <c r="E64" s="301"/>
      <c r="G64" s="300"/>
      <c r="I64" s="300"/>
      <c r="P64" s="1"/>
      <c r="Q64" s="1"/>
      <c r="R64" s="1"/>
      <c r="T64" s="1"/>
      <c r="U64" s="1"/>
      <c r="V64" s="1"/>
      <c r="X64" s="1" t="s">
        <v>934</v>
      </c>
      <c r="Y64" s="1" t="s">
        <v>934</v>
      </c>
      <c r="Z64" s="1" t="s">
        <v>934</v>
      </c>
      <c r="AA64" s="1" t="s">
        <v>934</v>
      </c>
      <c r="AB64" s="220" t="s">
        <v>934</v>
      </c>
      <c r="AC64" s="1" t="s">
        <v>934</v>
      </c>
      <c r="AE64" s="1" t="s">
        <v>934</v>
      </c>
      <c r="AF64" s="1" t="s">
        <v>934</v>
      </c>
      <c r="AG64" s="1" t="s">
        <v>934</v>
      </c>
      <c r="AH64" s="220" t="s">
        <v>934</v>
      </c>
      <c r="AI64" s="220" t="s">
        <v>934</v>
      </c>
      <c r="AJ64" s="1" t="s">
        <v>934</v>
      </c>
      <c r="AK64" s="1"/>
      <c r="AL64" s="220" t="s">
        <v>934</v>
      </c>
      <c r="AM64" s="1" t="s">
        <v>934</v>
      </c>
      <c r="AO64" s="22"/>
    </row>
    <row r="65" spans="1:41" ht="240" hidden="1" outlineLevel="2" collapsed="1" x14ac:dyDescent="0.25">
      <c r="A65" s="3" t="str">
        <f>J65</f>
        <v>Zekeringwaarde</v>
      </c>
      <c r="B65" s="3" t="s">
        <v>338</v>
      </c>
      <c r="E65" s="301"/>
      <c r="G65" s="300"/>
      <c r="I65" s="300"/>
      <c r="J65" s="14" t="s">
        <v>78</v>
      </c>
      <c r="P65" s="1" t="s">
        <v>398</v>
      </c>
      <c r="Q65" s="22" t="s">
        <v>325</v>
      </c>
      <c r="R65" s="22" t="s">
        <v>325</v>
      </c>
      <c r="T65" s="1" t="str">
        <f t="shared" si="2"/>
        <v>Niet</v>
      </c>
      <c r="U65" s="1" t="str">
        <f t="shared" si="3"/>
        <v>Niet</v>
      </c>
      <c r="V65" s="1" t="str">
        <f t="shared" ref="V65:V112" si="16">IF(T65="Ja","Ja",IF(U65="Ja","Ja",IF(T65="Optie","Optie",IF(U65="Optie","Optie",IF(T65="Nee","Nee",IF(U65="Nee","Nee",IF(T65="Niet","Niet",IF(U65="Niet","Niet","??"))))))))</f>
        <v>Niet</v>
      </c>
      <c r="X65" s="1" t="s">
        <v>934</v>
      </c>
      <c r="Y65" s="1" t="s">
        <v>934</v>
      </c>
      <c r="Z65" s="1" t="s">
        <v>934</v>
      </c>
      <c r="AA65" s="1" t="s">
        <v>934</v>
      </c>
      <c r="AB65" s="220" t="s">
        <v>934</v>
      </c>
      <c r="AC65" s="1" t="s">
        <v>934</v>
      </c>
      <c r="AE65" s="1" t="s">
        <v>934</v>
      </c>
      <c r="AF65" s="1" t="s">
        <v>934</v>
      </c>
      <c r="AG65" s="1" t="s">
        <v>934</v>
      </c>
      <c r="AH65" s="220" t="s">
        <v>934</v>
      </c>
      <c r="AI65" s="220" t="s">
        <v>934</v>
      </c>
      <c r="AJ65" s="1" t="s">
        <v>934</v>
      </c>
      <c r="AK65" s="1" t="s">
        <v>934</v>
      </c>
      <c r="AL65" s="220" t="s">
        <v>934</v>
      </c>
      <c r="AM65" s="1" t="s">
        <v>934</v>
      </c>
      <c r="AO65" s="22" t="s">
        <v>428</v>
      </c>
    </row>
    <row r="66" spans="1:41" ht="30" hidden="1" outlineLevel="2" x14ac:dyDescent="0.25">
      <c r="A66" s="3" t="str">
        <f t="shared" ref="A66:A70" si="17">J66</f>
        <v>AantalFasen</v>
      </c>
      <c r="B66" s="3" t="s">
        <v>338</v>
      </c>
      <c r="E66" s="301"/>
      <c r="G66" s="300"/>
      <c r="I66" s="300"/>
      <c r="J66" s="14" t="s">
        <v>381</v>
      </c>
      <c r="P66" s="1" t="s">
        <v>399</v>
      </c>
      <c r="Q66" s="22" t="s">
        <v>406</v>
      </c>
      <c r="R66" s="22" t="s">
        <v>406</v>
      </c>
      <c r="T66" s="1" t="str">
        <f t="shared" si="2"/>
        <v>Niet</v>
      </c>
      <c r="U66" s="1" t="str">
        <f t="shared" si="3"/>
        <v>Niet</v>
      </c>
      <c r="V66" s="1" t="str">
        <f t="shared" si="16"/>
        <v>Niet</v>
      </c>
      <c r="X66" s="1" t="s">
        <v>934</v>
      </c>
      <c r="Y66" s="1" t="s">
        <v>934</v>
      </c>
      <c r="Z66" s="1" t="s">
        <v>934</v>
      </c>
      <c r="AA66" s="1" t="s">
        <v>934</v>
      </c>
      <c r="AB66" s="220" t="s">
        <v>934</v>
      </c>
      <c r="AC66" s="1" t="s">
        <v>934</v>
      </c>
      <c r="AE66" s="1" t="s">
        <v>934</v>
      </c>
      <c r="AF66" s="1" t="s">
        <v>934</v>
      </c>
      <c r="AG66" s="1" t="s">
        <v>934</v>
      </c>
      <c r="AH66" s="220" t="s">
        <v>934</v>
      </c>
      <c r="AI66" s="220" t="s">
        <v>934</v>
      </c>
      <c r="AJ66" s="1" t="s">
        <v>934</v>
      </c>
      <c r="AK66" s="1" t="s">
        <v>934</v>
      </c>
      <c r="AL66" s="220" t="s">
        <v>934</v>
      </c>
      <c r="AM66" s="1" t="s">
        <v>934</v>
      </c>
      <c r="AO66" s="22" t="s">
        <v>428</v>
      </c>
    </row>
    <row r="67" spans="1:41" ht="14.45" hidden="1" customHeight="1" outlineLevel="2" x14ac:dyDescent="0.25">
      <c r="A67" s="3" t="str">
        <f t="shared" si="17"/>
        <v>Tfmeternummer</v>
      </c>
      <c r="B67" s="3" t="s">
        <v>341</v>
      </c>
      <c r="E67" s="301"/>
      <c r="G67" s="300"/>
      <c r="I67" s="300"/>
      <c r="J67" s="14" t="s">
        <v>382</v>
      </c>
      <c r="P67" s="1" t="s">
        <v>137</v>
      </c>
      <c r="Q67" s="1"/>
      <c r="R67" s="1"/>
      <c r="T67" s="1" t="str">
        <f t="shared" ref="T67:T112" si="18">IF($T$1=$X$1,X67,IF($T$1=$Z$1,Z67,IF($T$1=$AA$1,AA67,IF($T$1=$AB$1,AB67,IF($T$1=$AC$1,AC67,"Onbekend")))))</f>
        <v>Niet</v>
      </c>
      <c r="U67" s="1" t="str">
        <f t="shared" ref="U67:U112" si="19">IF($U$1=$AE$1,AE67,IF($U$1=$AF$1,AF67,IF($U$1=$AG$1,AG67,IF($U$1=$AJ$1,AJ67,IF($U$1=$AK$1,AK67,IF($U$1=$AL$1,AL67,IF($U$1=$AM$1,AM67,"Onbekend")))))))</f>
        <v>Niet</v>
      </c>
      <c r="V67" s="1" t="str">
        <f t="shared" si="16"/>
        <v>Niet</v>
      </c>
      <c r="X67" s="1" t="s">
        <v>934</v>
      </c>
      <c r="Y67" s="1" t="s">
        <v>934</v>
      </c>
      <c r="Z67" s="1" t="s">
        <v>934</v>
      </c>
      <c r="AA67" s="1" t="s">
        <v>934</v>
      </c>
      <c r="AB67" s="220" t="s">
        <v>934</v>
      </c>
      <c r="AC67" s="1" t="s">
        <v>934</v>
      </c>
      <c r="AE67" s="1" t="s">
        <v>934</v>
      </c>
      <c r="AF67" s="1" t="s">
        <v>934</v>
      </c>
      <c r="AG67" s="1" t="s">
        <v>934</v>
      </c>
      <c r="AH67" s="220" t="s">
        <v>934</v>
      </c>
      <c r="AI67" s="220" t="s">
        <v>934</v>
      </c>
      <c r="AJ67" s="1" t="s">
        <v>934</v>
      </c>
      <c r="AK67" s="1" t="s">
        <v>934</v>
      </c>
      <c r="AL67" s="220" t="s">
        <v>934</v>
      </c>
      <c r="AM67" s="1" t="s">
        <v>934</v>
      </c>
      <c r="AO67" s="22"/>
    </row>
    <row r="68" spans="1:41" ht="14.45" hidden="1" customHeight="1" outlineLevel="2" x14ac:dyDescent="0.25">
      <c r="A68" s="3" t="str">
        <f t="shared" si="17"/>
        <v>Tariefschakeling</v>
      </c>
      <c r="B68" s="3" t="s">
        <v>338</v>
      </c>
      <c r="E68" s="301"/>
      <c r="G68" s="300"/>
      <c r="I68" s="300"/>
      <c r="J68" s="14" t="s">
        <v>383</v>
      </c>
      <c r="P68" s="1" t="s">
        <v>137</v>
      </c>
      <c r="Q68" s="1"/>
      <c r="R68" s="1"/>
      <c r="T68" s="1" t="str">
        <f t="shared" si="18"/>
        <v>Niet</v>
      </c>
      <c r="U68" s="1" t="str">
        <f t="shared" si="19"/>
        <v>Niet</v>
      </c>
      <c r="V68" s="1" t="str">
        <f t="shared" si="16"/>
        <v>Niet</v>
      </c>
      <c r="X68" s="1" t="s">
        <v>934</v>
      </c>
      <c r="Y68" s="1" t="s">
        <v>934</v>
      </c>
      <c r="Z68" s="1" t="s">
        <v>934</v>
      </c>
      <c r="AA68" s="1" t="s">
        <v>934</v>
      </c>
      <c r="AB68" s="220" t="s">
        <v>934</v>
      </c>
      <c r="AC68" s="1" t="s">
        <v>934</v>
      </c>
      <c r="AE68" s="1" t="s">
        <v>934</v>
      </c>
      <c r="AF68" s="1" t="s">
        <v>934</v>
      </c>
      <c r="AG68" s="1" t="s">
        <v>934</v>
      </c>
      <c r="AH68" s="220" t="s">
        <v>934</v>
      </c>
      <c r="AI68" s="220" t="s">
        <v>934</v>
      </c>
      <c r="AJ68" s="1" t="s">
        <v>934</v>
      </c>
      <c r="AK68" s="1" t="s">
        <v>934</v>
      </c>
      <c r="AL68" s="220" t="s">
        <v>934</v>
      </c>
      <c r="AM68" s="1" t="s">
        <v>934</v>
      </c>
      <c r="AO68" s="22"/>
    </row>
    <row r="69" spans="1:41" ht="240" hidden="1" outlineLevel="2" x14ac:dyDescent="0.25">
      <c r="A69" s="3" t="str">
        <f t="shared" si="17"/>
        <v>OudeZekeringwaarde</v>
      </c>
      <c r="B69" s="3" t="s">
        <v>338</v>
      </c>
      <c r="E69" s="301"/>
      <c r="G69" s="300"/>
      <c r="I69" s="300"/>
      <c r="J69" s="14" t="s">
        <v>384</v>
      </c>
      <c r="P69" s="1" t="s">
        <v>398</v>
      </c>
      <c r="Q69" s="22" t="s">
        <v>325</v>
      </c>
      <c r="R69" s="22" t="s">
        <v>325</v>
      </c>
      <c r="T69" s="1" t="str">
        <f t="shared" si="18"/>
        <v>Niet</v>
      </c>
      <c r="U69" s="1" t="str">
        <f t="shared" si="19"/>
        <v>Niet</v>
      </c>
      <c r="V69" s="1" t="str">
        <f t="shared" si="16"/>
        <v>Niet</v>
      </c>
      <c r="X69" s="1" t="s">
        <v>934</v>
      </c>
      <c r="Y69" s="1" t="s">
        <v>934</v>
      </c>
      <c r="Z69" s="1" t="s">
        <v>934</v>
      </c>
      <c r="AA69" s="1" t="s">
        <v>934</v>
      </c>
      <c r="AB69" s="220" t="s">
        <v>934</v>
      </c>
      <c r="AC69" s="1" t="s">
        <v>934</v>
      </c>
      <c r="AE69" s="1" t="s">
        <v>934</v>
      </c>
      <c r="AF69" s="1" t="s">
        <v>934</v>
      </c>
      <c r="AG69" s="1" t="s">
        <v>934</v>
      </c>
      <c r="AH69" s="220" t="s">
        <v>934</v>
      </c>
      <c r="AI69" s="220" t="s">
        <v>934</v>
      </c>
      <c r="AJ69" s="1" t="s">
        <v>934</v>
      </c>
      <c r="AK69" s="1" t="s">
        <v>934</v>
      </c>
      <c r="AL69" s="220" t="s">
        <v>934</v>
      </c>
      <c r="AM69" s="1" t="s">
        <v>934</v>
      </c>
      <c r="AO69" s="22"/>
    </row>
    <row r="70" spans="1:41" ht="30" hidden="1" outlineLevel="2" x14ac:dyDescent="0.25">
      <c r="A70" s="3" t="str">
        <f t="shared" si="17"/>
        <v>OudeAantalFasen</v>
      </c>
      <c r="B70" s="3" t="s">
        <v>338</v>
      </c>
      <c r="E70" s="301"/>
      <c r="G70" s="300"/>
      <c r="I70" s="300"/>
      <c r="J70" s="14" t="s">
        <v>385</v>
      </c>
      <c r="P70" s="1" t="s">
        <v>399</v>
      </c>
      <c r="Q70" s="22" t="s">
        <v>406</v>
      </c>
      <c r="R70" s="22" t="s">
        <v>406</v>
      </c>
      <c r="T70" s="1" t="str">
        <f t="shared" si="18"/>
        <v>Niet</v>
      </c>
      <c r="U70" s="1" t="str">
        <f t="shared" si="19"/>
        <v>Niet</v>
      </c>
      <c r="V70" s="1" t="str">
        <f t="shared" si="16"/>
        <v>Niet</v>
      </c>
      <c r="X70" s="1" t="s">
        <v>934</v>
      </c>
      <c r="Y70" s="1" t="s">
        <v>934</v>
      </c>
      <c r="Z70" s="1" t="s">
        <v>934</v>
      </c>
      <c r="AA70" s="1" t="s">
        <v>934</v>
      </c>
      <c r="AB70" s="220" t="s">
        <v>934</v>
      </c>
      <c r="AC70" s="1" t="s">
        <v>934</v>
      </c>
      <c r="AE70" s="1" t="s">
        <v>934</v>
      </c>
      <c r="AF70" s="1" t="s">
        <v>934</v>
      </c>
      <c r="AG70" s="1" t="s">
        <v>934</v>
      </c>
      <c r="AH70" s="220" t="s">
        <v>934</v>
      </c>
      <c r="AI70" s="220" t="s">
        <v>934</v>
      </c>
      <c r="AJ70" s="1" t="s">
        <v>934</v>
      </c>
      <c r="AK70" s="1" t="s">
        <v>934</v>
      </c>
      <c r="AL70" s="220" t="s">
        <v>934</v>
      </c>
      <c r="AM70" s="1" t="s">
        <v>934</v>
      </c>
      <c r="AO70" s="22"/>
    </row>
    <row r="71" spans="1:41" ht="14.45" customHeight="1" outlineLevel="1" collapsed="1" x14ac:dyDescent="0.25">
      <c r="A71" s="3" t="str">
        <f>H71</f>
        <v>AansluitingCAI [+]</v>
      </c>
      <c r="B71" s="9" t="s">
        <v>341</v>
      </c>
      <c r="E71" s="301"/>
      <c r="G71" s="300"/>
      <c r="H71" s="14" t="s">
        <v>757</v>
      </c>
      <c r="P71" s="1" t="s">
        <v>400</v>
      </c>
      <c r="Q71" s="1"/>
      <c r="R71" s="1"/>
      <c r="T71" s="1" t="str">
        <f t="shared" si="18"/>
        <v>Niet</v>
      </c>
      <c r="U71" s="1" t="str">
        <f t="shared" si="19"/>
        <v>Niet</v>
      </c>
      <c r="V71" s="1" t="str">
        <f t="shared" si="16"/>
        <v>Niet</v>
      </c>
      <c r="X71" s="1" t="s">
        <v>934</v>
      </c>
      <c r="Y71" s="1" t="s">
        <v>934</v>
      </c>
      <c r="Z71" s="1" t="s">
        <v>934</v>
      </c>
      <c r="AA71" s="1" t="s">
        <v>934</v>
      </c>
      <c r="AB71" s="220" t="s">
        <v>934</v>
      </c>
      <c r="AC71" s="1" t="s">
        <v>934</v>
      </c>
      <c r="AE71" s="1" t="s">
        <v>934</v>
      </c>
      <c r="AF71" s="1" t="s">
        <v>934</v>
      </c>
      <c r="AG71" s="1" t="s">
        <v>934</v>
      </c>
      <c r="AH71" s="220" t="s">
        <v>934</v>
      </c>
      <c r="AI71" s="220" t="s">
        <v>934</v>
      </c>
      <c r="AJ71" s="1" t="s">
        <v>934</v>
      </c>
      <c r="AK71" s="1" t="s">
        <v>934</v>
      </c>
      <c r="AL71" s="220" t="s">
        <v>934</v>
      </c>
      <c r="AM71" s="1" t="s">
        <v>934</v>
      </c>
      <c r="AO71" s="22"/>
    </row>
    <row r="72" spans="1:41" ht="14.45" hidden="1" customHeight="1" outlineLevel="2" x14ac:dyDescent="0.25">
      <c r="A72" s="8" t="str">
        <f>J72</f>
        <v>AOPGeplaatst</v>
      </c>
      <c r="B72" s="9"/>
      <c r="E72" s="301"/>
      <c r="G72" s="300"/>
      <c r="H72" s="10"/>
      <c r="I72" s="306" t="s">
        <v>97</v>
      </c>
      <c r="J72" s="8" t="s">
        <v>778</v>
      </c>
      <c r="P72" s="1"/>
      <c r="Q72" s="1"/>
      <c r="R72" s="1"/>
      <c r="T72" s="1" t="str">
        <f t="shared" si="18"/>
        <v>Niet</v>
      </c>
      <c r="U72" s="1" t="str">
        <f t="shared" si="19"/>
        <v>Niet</v>
      </c>
      <c r="V72" s="1" t="str">
        <f t="shared" si="16"/>
        <v>Niet</v>
      </c>
      <c r="X72" s="1" t="s">
        <v>934</v>
      </c>
      <c r="Y72" s="1" t="s">
        <v>934</v>
      </c>
      <c r="Z72" s="1" t="s">
        <v>934</v>
      </c>
      <c r="AA72" s="1" t="s">
        <v>934</v>
      </c>
      <c r="AB72" s="220" t="s">
        <v>934</v>
      </c>
      <c r="AC72" s="1" t="s">
        <v>934</v>
      </c>
      <c r="AE72" s="1" t="s">
        <v>934</v>
      </c>
      <c r="AF72" s="1" t="s">
        <v>934</v>
      </c>
      <c r="AG72" s="1" t="s">
        <v>934</v>
      </c>
      <c r="AH72" s="220" t="s">
        <v>934</v>
      </c>
      <c r="AI72" s="220" t="s">
        <v>934</v>
      </c>
      <c r="AJ72" s="1" t="s">
        <v>934</v>
      </c>
      <c r="AK72" s="1" t="s">
        <v>934</v>
      </c>
      <c r="AL72" s="220" t="s">
        <v>934</v>
      </c>
      <c r="AM72" s="1" t="s">
        <v>934</v>
      </c>
      <c r="AO72" s="163"/>
    </row>
    <row r="73" spans="1:41" ht="14.45" hidden="1" customHeight="1" outlineLevel="2" x14ac:dyDescent="0.25">
      <c r="A73" s="3" t="str">
        <f t="shared" ref="A73:A76" si="20">J73</f>
        <v>RedenAOPNietGeaard</v>
      </c>
      <c r="B73" s="9"/>
      <c r="E73" s="301"/>
      <c r="G73" s="300"/>
      <c r="H73" s="10"/>
      <c r="I73" s="306"/>
      <c r="J73" s="3" t="s">
        <v>779</v>
      </c>
      <c r="P73" s="1"/>
      <c r="Q73" s="1"/>
      <c r="R73" s="1"/>
      <c r="T73" s="1" t="str">
        <f t="shared" si="18"/>
        <v>Niet</v>
      </c>
      <c r="U73" s="1" t="str">
        <f t="shared" si="19"/>
        <v>Niet</v>
      </c>
      <c r="V73" s="1" t="str">
        <f t="shared" si="16"/>
        <v>Niet</v>
      </c>
      <c r="X73" s="1" t="s">
        <v>934</v>
      </c>
      <c r="Y73" s="1" t="s">
        <v>934</v>
      </c>
      <c r="Z73" s="1" t="s">
        <v>934</v>
      </c>
      <c r="AA73" s="1" t="s">
        <v>934</v>
      </c>
      <c r="AB73" s="220" t="s">
        <v>934</v>
      </c>
      <c r="AC73" s="1" t="s">
        <v>934</v>
      </c>
      <c r="AE73" s="1" t="s">
        <v>934</v>
      </c>
      <c r="AF73" s="1" t="s">
        <v>934</v>
      </c>
      <c r="AG73" s="1" t="s">
        <v>934</v>
      </c>
      <c r="AH73" s="220" t="s">
        <v>934</v>
      </c>
      <c r="AI73" s="220" t="s">
        <v>934</v>
      </c>
      <c r="AJ73" s="1" t="s">
        <v>934</v>
      </c>
      <c r="AK73" s="1" t="s">
        <v>934</v>
      </c>
      <c r="AL73" s="220" t="s">
        <v>934</v>
      </c>
      <c r="AM73" s="1" t="s">
        <v>934</v>
      </c>
      <c r="AO73" s="163"/>
    </row>
    <row r="74" spans="1:41" ht="14.45" hidden="1" customHeight="1" outlineLevel="2" x14ac:dyDescent="0.25">
      <c r="A74" s="8" t="str">
        <f t="shared" si="20"/>
        <v>IsDoorgetrokken</v>
      </c>
      <c r="B74" s="9"/>
      <c r="E74" s="301"/>
      <c r="G74" s="300"/>
      <c r="H74" s="10"/>
      <c r="I74" s="306"/>
      <c r="J74" s="8" t="s">
        <v>780</v>
      </c>
      <c r="P74" s="1"/>
      <c r="Q74" s="1"/>
      <c r="R74" s="1"/>
      <c r="T74" s="1" t="str">
        <f t="shared" si="18"/>
        <v>Niet</v>
      </c>
      <c r="U74" s="1" t="str">
        <f t="shared" si="19"/>
        <v>Niet</v>
      </c>
      <c r="V74" s="1" t="str">
        <f t="shared" si="16"/>
        <v>Niet</v>
      </c>
      <c r="X74" s="1" t="s">
        <v>934</v>
      </c>
      <c r="Y74" s="1" t="s">
        <v>934</v>
      </c>
      <c r="Z74" s="1" t="s">
        <v>934</v>
      </c>
      <c r="AA74" s="1" t="s">
        <v>934</v>
      </c>
      <c r="AB74" s="220" t="s">
        <v>934</v>
      </c>
      <c r="AC74" s="1" t="s">
        <v>934</v>
      </c>
      <c r="AE74" s="1" t="s">
        <v>934</v>
      </c>
      <c r="AF74" s="1" t="s">
        <v>934</v>
      </c>
      <c r="AG74" s="1" t="s">
        <v>934</v>
      </c>
      <c r="AH74" s="220" t="s">
        <v>934</v>
      </c>
      <c r="AI74" s="220" t="s">
        <v>934</v>
      </c>
      <c r="AJ74" s="1" t="s">
        <v>934</v>
      </c>
      <c r="AK74" s="1" t="s">
        <v>934</v>
      </c>
      <c r="AL74" s="220" t="s">
        <v>934</v>
      </c>
      <c r="AM74" s="1" t="s">
        <v>934</v>
      </c>
      <c r="AO74" s="163"/>
    </row>
    <row r="75" spans="1:41" ht="14.45" hidden="1" customHeight="1" outlineLevel="2" x14ac:dyDescent="0.25">
      <c r="A75" s="3" t="str">
        <f t="shared" si="20"/>
        <v>RedenNietDoortrekken</v>
      </c>
      <c r="B75" s="9"/>
      <c r="E75" s="301"/>
      <c r="G75" s="300"/>
      <c r="H75" s="10"/>
      <c r="I75" s="306"/>
      <c r="J75" s="3" t="s">
        <v>781</v>
      </c>
      <c r="P75" s="1"/>
      <c r="Q75" s="1"/>
      <c r="R75" s="1"/>
      <c r="T75" s="1" t="str">
        <f t="shared" si="18"/>
        <v>Niet</v>
      </c>
      <c r="U75" s="1" t="str">
        <f t="shared" si="19"/>
        <v>Niet</v>
      </c>
      <c r="V75" s="1" t="str">
        <f t="shared" si="16"/>
        <v>Niet</v>
      </c>
      <c r="X75" s="1" t="s">
        <v>934</v>
      </c>
      <c r="Y75" s="1" t="s">
        <v>934</v>
      </c>
      <c r="Z75" s="1" t="s">
        <v>934</v>
      </c>
      <c r="AA75" s="1" t="s">
        <v>934</v>
      </c>
      <c r="AB75" s="220" t="s">
        <v>934</v>
      </c>
      <c r="AC75" s="1" t="s">
        <v>934</v>
      </c>
      <c r="AE75" s="1" t="s">
        <v>934</v>
      </c>
      <c r="AF75" s="1" t="s">
        <v>934</v>
      </c>
      <c r="AG75" s="1" t="s">
        <v>934</v>
      </c>
      <c r="AH75" s="220" t="s">
        <v>934</v>
      </c>
      <c r="AI75" s="220" t="s">
        <v>934</v>
      </c>
      <c r="AJ75" s="1" t="s">
        <v>934</v>
      </c>
      <c r="AK75" s="1" t="s">
        <v>934</v>
      </c>
      <c r="AL75" s="220" t="s">
        <v>934</v>
      </c>
      <c r="AM75" s="1" t="s">
        <v>934</v>
      </c>
      <c r="AO75" s="163"/>
    </row>
    <row r="76" spans="1:41" ht="14.45" hidden="1" customHeight="1" outlineLevel="2" x14ac:dyDescent="0.25">
      <c r="A76" s="8" t="str">
        <f t="shared" si="20"/>
        <v>IsKabelInEVIngevoerd</v>
      </c>
      <c r="B76" s="9"/>
      <c r="E76" s="301"/>
      <c r="G76" s="300"/>
      <c r="H76" s="10"/>
      <c r="I76" s="306"/>
      <c r="J76" s="8" t="s">
        <v>782</v>
      </c>
      <c r="P76" s="1"/>
      <c r="Q76" s="1"/>
      <c r="R76" s="1"/>
      <c r="T76" s="1" t="str">
        <f t="shared" si="18"/>
        <v>Niet</v>
      </c>
      <c r="U76" s="1" t="str">
        <f t="shared" si="19"/>
        <v>Niet</v>
      </c>
      <c r="V76" s="1" t="str">
        <f t="shared" si="16"/>
        <v>Niet</v>
      </c>
      <c r="X76" s="1" t="s">
        <v>934</v>
      </c>
      <c r="Y76" s="1" t="s">
        <v>934</v>
      </c>
      <c r="Z76" s="1" t="s">
        <v>934</v>
      </c>
      <c r="AA76" s="1" t="s">
        <v>934</v>
      </c>
      <c r="AB76" s="220" t="s">
        <v>934</v>
      </c>
      <c r="AC76" s="1" t="s">
        <v>934</v>
      </c>
      <c r="AE76" s="1" t="s">
        <v>934</v>
      </c>
      <c r="AF76" s="1" t="s">
        <v>934</v>
      </c>
      <c r="AG76" s="1" t="s">
        <v>934</v>
      </c>
      <c r="AH76" s="220" t="s">
        <v>934</v>
      </c>
      <c r="AI76" s="220" t="s">
        <v>934</v>
      </c>
      <c r="AJ76" s="1" t="s">
        <v>934</v>
      </c>
      <c r="AK76" s="1" t="s">
        <v>934</v>
      </c>
      <c r="AL76" s="220" t="s">
        <v>934</v>
      </c>
      <c r="AM76" s="1" t="s">
        <v>934</v>
      </c>
      <c r="AO76" s="163"/>
    </row>
    <row r="77" spans="1:41" ht="14.45" customHeight="1" outlineLevel="1" collapsed="1" x14ac:dyDescent="0.25">
      <c r="A77" s="3" t="str">
        <f>H77</f>
        <v>AansluitingWater [+]</v>
      </c>
      <c r="B77" s="9" t="s">
        <v>341</v>
      </c>
      <c r="E77" s="301"/>
      <c r="G77" s="300"/>
      <c r="H77" s="3" t="s">
        <v>730</v>
      </c>
      <c r="P77" s="1" t="s">
        <v>401</v>
      </c>
      <c r="Q77" s="1"/>
      <c r="R77" s="1"/>
      <c r="T77" s="1" t="str">
        <f t="shared" si="18"/>
        <v>Niet</v>
      </c>
      <c r="U77" s="1" t="str">
        <f t="shared" si="19"/>
        <v>Niet</v>
      </c>
      <c r="V77" s="1" t="str">
        <f t="shared" si="16"/>
        <v>Niet</v>
      </c>
      <c r="X77" s="1" t="s">
        <v>338</v>
      </c>
      <c r="Y77" s="1" t="s">
        <v>338</v>
      </c>
      <c r="Z77" s="1" t="s">
        <v>338</v>
      </c>
      <c r="AA77" s="1" t="s">
        <v>338</v>
      </c>
      <c r="AB77" s="220" t="s">
        <v>934</v>
      </c>
      <c r="AC77" s="1" t="s">
        <v>934</v>
      </c>
      <c r="AE77" s="1" t="s">
        <v>338</v>
      </c>
      <c r="AF77" s="1" t="s">
        <v>338</v>
      </c>
      <c r="AG77" s="1" t="s">
        <v>338</v>
      </c>
      <c r="AH77" s="220" t="s">
        <v>934</v>
      </c>
      <c r="AI77" s="220" t="s">
        <v>934</v>
      </c>
      <c r="AJ77" s="1" t="s">
        <v>338</v>
      </c>
      <c r="AK77" s="1" t="s">
        <v>934</v>
      </c>
      <c r="AL77" s="220" t="s">
        <v>338</v>
      </c>
      <c r="AM77" s="1" t="s">
        <v>934</v>
      </c>
      <c r="AO77" s="22"/>
    </row>
    <row r="78" spans="1:41" ht="14.45" customHeight="1" outlineLevel="2" x14ac:dyDescent="0.25">
      <c r="A78" s="8" t="str">
        <f>J78</f>
        <v>Werkzaamheden [+]</v>
      </c>
      <c r="B78" s="9"/>
      <c r="E78" s="301"/>
      <c r="G78" s="190"/>
      <c r="H78" s="10"/>
      <c r="I78" s="306" t="s">
        <v>95</v>
      </c>
      <c r="J78" s="18" t="s">
        <v>180</v>
      </c>
      <c r="P78" s="212" t="s">
        <v>832</v>
      </c>
      <c r="Q78" s="1"/>
      <c r="R78" s="1"/>
      <c r="T78" s="220" t="str">
        <f t="shared" ref="T78" si="21">IF($T$1=$X$1,X78,IF($T$1=$Z$1,Z78,IF($T$1=$AA$1,AA78,IF($T$1=$AB$1,AB78,IF($T$1=$AC$1,AC78,"Onbekend")))))</f>
        <v>Niet</v>
      </c>
      <c r="U78" s="220" t="str">
        <f t="shared" ref="U78" si="22">IF($U$1=$AE$1,AE78,IF($U$1=$AF$1,AF78,IF($U$1=$AG$1,AG78,IF($U$1=$AJ$1,AJ78,IF($U$1=$AK$1,AK78,IF($U$1=$AL$1,AL78,IF($U$1=$AM$1,AM78,"Onbekend")))))))</f>
        <v>Niet</v>
      </c>
      <c r="V78" s="220" t="str">
        <f t="shared" si="16"/>
        <v>Niet</v>
      </c>
      <c r="X78" s="220" t="s">
        <v>338</v>
      </c>
      <c r="Y78" s="220" t="s">
        <v>338</v>
      </c>
      <c r="Z78" s="220" t="s">
        <v>338</v>
      </c>
      <c r="AA78" s="220" t="s">
        <v>338</v>
      </c>
      <c r="AB78" s="220" t="s">
        <v>934</v>
      </c>
      <c r="AC78" s="220" t="s">
        <v>934</v>
      </c>
      <c r="AE78" s="220" t="s">
        <v>338</v>
      </c>
      <c r="AF78" s="220" t="s">
        <v>338</v>
      </c>
      <c r="AG78" s="220" t="s">
        <v>338</v>
      </c>
      <c r="AH78" s="220" t="s">
        <v>934</v>
      </c>
      <c r="AI78" s="220" t="s">
        <v>934</v>
      </c>
      <c r="AJ78" s="220" t="s">
        <v>338</v>
      </c>
      <c r="AK78" s="220" t="s">
        <v>934</v>
      </c>
      <c r="AL78" s="220" t="s">
        <v>338</v>
      </c>
      <c r="AM78" s="220" t="s">
        <v>934</v>
      </c>
      <c r="AO78" s="163"/>
    </row>
    <row r="79" spans="1:41" ht="150" outlineLevel="3" x14ac:dyDescent="0.25">
      <c r="A79" s="8" t="str">
        <f>L79</f>
        <v>Aansluiting</v>
      </c>
      <c r="B79" s="9"/>
      <c r="E79" s="301"/>
      <c r="G79" s="190"/>
      <c r="H79" s="10"/>
      <c r="I79" s="306"/>
      <c r="K79" s="302" t="s">
        <v>126</v>
      </c>
      <c r="L79" s="8" t="s">
        <v>127</v>
      </c>
      <c r="P79" s="1" t="s">
        <v>264</v>
      </c>
      <c r="Q79" s="193" t="s">
        <v>319</v>
      </c>
      <c r="R79" s="193" t="s">
        <v>319</v>
      </c>
      <c r="T79" s="1" t="str">
        <f t="shared" si="18"/>
        <v>Niet</v>
      </c>
      <c r="U79" s="1" t="str">
        <f t="shared" si="19"/>
        <v>Niet</v>
      </c>
      <c r="V79" s="1" t="str">
        <f t="shared" si="16"/>
        <v>Niet</v>
      </c>
      <c r="X79" s="1" t="s">
        <v>338</v>
      </c>
      <c r="Y79" s="1" t="s">
        <v>338</v>
      </c>
      <c r="Z79" s="1" t="s">
        <v>338</v>
      </c>
      <c r="AA79" s="1" t="s">
        <v>338</v>
      </c>
      <c r="AB79" s="220" t="s">
        <v>934</v>
      </c>
      <c r="AC79" s="1" t="s">
        <v>934</v>
      </c>
      <c r="AE79" s="1" t="s">
        <v>338</v>
      </c>
      <c r="AF79" s="1" t="s">
        <v>338</v>
      </c>
      <c r="AG79" s="1" t="s">
        <v>338</v>
      </c>
      <c r="AH79" s="220" t="s">
        <v>934</v>
      </c>
      <c r="AI79" s="220" t="s">
        <v>934</v>
      </c>
      <c r="AJ79" s="1" t="s">
        <v>338</v>
      </c>
      <c r="AK79" s="1" t="s">
        <v>934</v>
      </c>
      <c r="AL79" s="220" t="s">
        <v>338</v>
      </c>
      <c r="AM79" s="1" t="s">
        <v>934</v>
      </c>
      <c r="AO79" s="163"/>
    </row>
    <row r="80" spans="1:41" ht="105" outlineLevel="3" x14ac:dyDescent="0.25">
      <c r="A80" s="8" t="str">
        <f t="shared" ref="A80:A84" si="23">L80</f>
        <v>Binnenwerk</v>
      </c>
      <c r="B80" s="9"/>
      <c r="E80" s="301"/>
      <c r="G80" s="190"/>
      <c r="H80" s="10"/>
      <c r="I80" s="306"/>
      <c r="K80" s="302"/>
      <c r="L80" s="8" t="s">
        <v>128</v>
      </c>
      <c r="P80" s="1" t="s">
        <v>265</v>
      </c>
      <c r="Q80" s="193" t="s">
        <v>320</v>
      </c>
      <c r="R80" s="193" t="s">
        <v>320</v>
      </c>
      <c r="T80" s="1" t="str">
        <f t="shared" si="18"/>
        <v>Niet</v>
      </c>
      <c r="U80" s="1" t="str">
        <f t="shared" si="19"/>
        <v>Niet</v>
      </c>
      <c r="V80" s="1" t="str">
        <f t="shared" si="16"/>
        <v>Niet</v>
      </c>
      <c r="X80" s="1" t="s">
        <v>338</v>
      </c>
      <c r="Y80" s="1" t="s">
        <v>338</v>
      </c>
      <c r="Z80" s="1" t="s">
        <v>338</v>
      </c>
      <c r="AA80" s="1" t="s">
        <v>338</v>
      </c>
      <c r="AB80" s="220" t="s">
        <v>934</v>
      </c>
      <c r="AC80" s="1" t="s">
        <v>934</v>
      </c>
      <c r="AE80" s="1" t="s">
        <v>338</v>
      </c>
      <c r="AF80" s="1" t="s">
        <v>338</v>
      </c>
      <c r="AG80" s="1" t="s">
        <v>338</v>
      </c>
      <c r="AH80" s="220" t="s">
        <v>934</v>
      </c>
      <c r="AI80" s="220" t="s">
        <v>934</v>
      </c>
      <c r="AJ80" s="1" t="s">
        <v>338</v>
      </c>
      <c r="AK80" s="1" t="s">
        <v>934</v>
      </c>
      <c r="AL80" s="220" t="s">
        <v>338</v>
      </c>
      <c r="AM80" s="1" t="s">
        <v>934</v>
      </c>
      <c r="AO80" s="163"/>
    </row>
    <row r="81" spans="1:41" ht="90" outlineLevel="3" x14ac:dyDescent="0.25">
      <c r="A81" s="8" t="str">
        <f t="shared" si="23"/>
        <v>Meter</v>
      </c>
      <c r="B81" s="9"/>
      <c r="E81" s="301"/>
      <c r="G81" s="190"/>
      <c r="H81" s="10"/>
      <c r="I81" s="306"/>
      <c r="K81" s="302"/>
      <c r="L81" s="8" t="s">
        <v>129</v>
      </c>
      <c r="P81" s="1" t="s">
        <v>266</v>
      </c>
      <c r="Q81" s="193" t="s">
        <v>807</v>
      </c>
      <c r="R81" s="193" t="s">
        <v>807</v>
      </c>
      <c r="T81" s="1" t="str">
        <f t="shared" si="18"/>
        <v>Niet</v>
      </c>
      <c r="U81" s="1" t="str">
        <f t="shared" si="19"/>
        <v>Niet</v>
      </c>
      <c r="V81" s="1" t="str">
        <f t="shared" si="16"/>
        <v>Niet</v>
      </c>
      <c r="X81" s="1" t="s">
        <v>338</v>
      </c>
      <c r="Y81" s="1" t="s">
        <v>338</v>
      </c>
      <c r="Z81" s="1" t="s">
        <v>338</v>
      </c>
      <c r="AA81" s="1" t="s">
        <v>338</v>
      </c>
      <c r="AB81" s="220" t="s">
        <v>934</v>
      </c>
      <c r="AC81" s="1" t="s">
        <v>934</v>
      </c>
      <c r="AE81" s="1" t="s">
        <v>338</v>
      </c>
      <c r="AF81" s="1" t="s">
        <v>338</v>
      </c>
      <c r="AG81" s="1" t="s">
        <v>338</v>
      </c>
      <c r="AH81" s="220" t="s">
        <v>934</v>
      </c>
      <c r="AI81" s="220" t="s">
        <v>934</v>
      </c>
      <c r="AJ81" s="1" t="s">
        <v>338</v>
      </c>
      <c r="AK81" s="1" t="s">
        <v>934</v>
      </c>
      <c r="AL81" s="220" t="s">
        <v>338</v>
      </c>
      <c r="AM81" s="1" t="s">
        <v>934</v>
      </c>
      <c r="AO81" s="163"/>
    </row>
    <row r="82" spans="1:41" ht="45" outlineLevel="3" x14ac:dyDescent="0.25">
      <c r="A82" s="8" t="str">
        <f t="shared" si="23"/>
        <v>TypeAansluiting</v>
      </c>
      <c r="B82" s="9"/>
      <c r="E82" s="301"/>
      <c r="G82" s="190"/>
      <c r="H82" s="10"/>
      <c r="I82" s="306"/>
      <c r="K82" s="302"/>
      <c r="L82" s="8" t="s">
        <v>130</v>
      </c>
      <c r="P82" s="1" t="s">
        <v>267</v>
      </c>
      <c r="Q82" s="193" t="s">
        <v>322</v>
      </c>
      <c r="R82" s="193" t="s">
        <v>322</v>
      </c>
      <c r="T82" s="1" t="str">
        <f t="shared" si="18"/>
        <v>Niet</v>
      </c>
      <c r="U82" s="1" t="str">
        <f t="shared" si="19"/>
        <v>Niet</v>
      </c>
      <c r="V82" s="1" t="str">
        <f t="shared" si="16"/>
        <v>Niet</v>
      </c>
      <c r="X82" s="1" t="s">
        <v>338</v>
      </c>
      <c r="Y82" s="1" t="s">
        <v>338</v>
      </c>
      <c r="Z82" s="1" t="s">
        <v>338</v>
      </c>
      <c r="AA82" s="1" t="s">
        <v>338</v>
      </c>
      <c r="AB82" s="220" t="s">
        <v>934</v>
      </c>
      <c r="AC82" s="1" t="s">
        <v>934</v>
      </c>
      <c r="AE82" s="1" t="s">
        <v>338</v>
      </c>
      <c r="AF82" s="1" t="s">
        <v>338</v>
      </c>
      <c r="AG82" s="1" t="s">
        <v>338</v>
      </c>
      <c r="AH82" s="220" t="s">
        <v>934</v>
      </c>
      <c r="AI82" s="220" t="s">
        <v>934</v>
      </c>
      <c r="AJ82" s="1" t="s">
        <v>338</v>
      </c>
      <c r="AK82" s="1" t="s">
        <v>934</v>
      </c>
      <c r="AL82" s="220" t="s">
        <v>338</v>
      </c>
      <c r="AM82" s="1" t="s">
        <v>934</v>
      </c>
      <c r="AO82" s="163"/>
    </row>
    <row r="83" spans="1:41" ht="60" outlineLevel="3" x14ac:dyDescent="0.25">
      <c r="A83" s="8" t="str">
        <f t="shared" si="23"/>
        <v>FysiekeStatus</v>
      </c>
      <c r="B83" s="9"/>
      <c r="E83" s="301"/>
      <c r="G83" s="190"/>
      <c r="H83" s="10"/>
      <c r="I83" s="306"/>
      <c r="K83" s="302"/>
      <c r="L83" s="8" t="s">
        <v>131</v>
      </c>
      <c r="P83" s="1" t="s">
        <v>268</v>
      </c>
      <c r="Q83" s="193" t="s">
        <v>323</v>
      </c>
      <c r="R83" s="193" t="s">
        <v>323</v>
      </c>
      <c r="T83" s="1" t="str">
        <f t="shared" si="18"/>
        <v>Niet</v>
      </c>
      <c r="U83" s="1" t="str">
        <f t="shared" si="19"/>
        <v>Niet</v>
      </c>
      <c r="V83" s="1" t="str">
        <f t="shared" si="16"/>
        <v>Niet</v>
      </c>
      <c r="X83" s="1" t="s">
        <v>338</v>
      </c>
      <c r="Y83" s="1" t="s">
        <v>338</v>
      </c>
      <c r="Z83" s="1" t="s">
        <v>338</v>
      </c>
      <c r="AA83" s="1" t="s">
        <v>338</v>
      </c>
      <c r="AB83" s="220" t="s">
        <v>934</v>
      </c>
      <c r="AC83" s="1" t="s">
        <v>934</v>
      </c>
      <c r="AE83" s="1" t="s">
        <v>338</v>
      </c>
      <c r="AF83" s="1" t="s">
        <v>338</v>
      </c>
      <c r="AG83" s="1" t="s">
        <v>338</v>
      </c>
      <c r="AH83" s="220" t="s">
        <v>934</v>
      </c>
      <c r="AI83" s="220" t="s">
        <v>934</v>
      </c>
      <c r="AJ83" s="1" t="s">
        <v>338</v>
      </c>
      <c r="AK83" s="1" t="s">
        <v>934</v>
      </c>
      <c r="AL83" s="220" t="s">
        <v>338</v>
      </c>
      <c r="AM83" s="1" t="s">
        <v>934</v>
      </c>
      <c r="AO83" s="163"/>
    </row>
    <row r="84" spans="1:41" ht="45" outlineLevel="3" x14ac:dyDescent="0.25">
      <c r="A84" s="8" t="str">
        <f t="shared" si="23"/>
        <v>WijzigenCapaciteit</v>
      </c>
      <c r="B84" s="9"/>
      <c r="E84" s="301"/>
      <c r="G84" s="190"/>
      <c r="H84" s="10"/>
      <c r="I84" s="306"/>
      <c r="K84" s="302"/>
      <c r="L84" s="8" t="s">
        <v>132</v>
      </c>
      <c r="P84" s="1" t="s">
        <v>269</v>
      </c>
      <c r="Q84" s="193" t="s">
        <v>324</v>
      </c>
      <c r="R84" s="193" t="s">
        <v>324</v>
      </c>
      <c r="T84" s="1" t="str">
        <f t="shared" si="18"/>
        <v>Niet</v>
      </c>
      <c r="U84" s="1" t="str">
        <f t="shared" si="19"/>
        <v>Niet</v>
      </c>
      <c r="V84" s="1" t="str">
        <f t="shared" si="16"/>
        <v>Niet</v>
      </c>
      <c r="X84" s="1" t="s">
        <v>338</v>
      </c>
      <c r="Y84" s="1" t="s">
        <v>338</v>
      </c>
      <c r="Z84" s="1" t="s">
        <v>338</v>
      </c>
      <c r="AA84" s="1" t="s">
        <v>338</v>
      </c>
      <c r="AB84" s="220" t="s">
        <v>934</v>
      </c>
      <c r="AC84" s="1" t="s">
        <v>934</v>
      </c>
      <c r="AE84" s="1" t="s">
        <v>338</v>
      </c>
      <c r="AF84" s="1" t="s">
        <v>338</v>
      </c>
      <c r="AG84" s="1" t="s">
        <v>338</v>
      </c>
      <c r="AH84" s="220" t="s">
        <v>934</v>
      </c>
      <c r="AI84" s="220" t="s">
        <v>934</v>
      </c>
      <c r="AJ84" s="1" t="s">
        <v>338</v>
      </c>
      <c r="AK84" s="1" t="s">
        <v>934</v>
      </c>
      <c r="AL84" s="220" t="s">
        <v>338</v>
      </c>
      <c r="AM84" s="1" t="s">
        <v>934</v>
      </c>
      <c r="AO84" s="163"/>
    </row>
    <row r="85" spans="1:41" ht="60" outlineLevel="2" x14ac:dyDescent="0.25">
      <c r="A85" s="3" t="str">
        <f t="shared" ref="A85:A94" si="24">J85</f>
        <v>WijzeOplevering</v>
      </c>
      <c r="B85" s="9"/>
      <c r="E85" s="301"/>
      <c r="G85" s="190"/>
      <c r="H85" s="10"/>
      <c r="I85" s="306"/>
      <c r="J85" s="14" t="s">
        <v>369</v>
      </c>
      <c r="P85" s="1" t="s">
        <v>394</v>
      </c>
      <c r="Q85" s="193" t="s">
        <v>404</v>
      </c>
      <c r="R85" s="193"/>
      <c r="T85" s="1" t="str">
        <f t="shared" si="18"/>
        <v>Niet</v>
      </c>
      <c r="U85" s="1" t="str">
        <f t="shared" si="19"/>
        <v>Niet</v>
      </c>
      <c r="V85" s="1" t="str">
        <f t="shared" si="16"/>
        <v>Niet</v>
      </c>
      <c r="X85" s="1" t="s">
        <v>341</v>
      </c>
      <c r="Y85" s="1" t="s">
        <v>341</v>
      </c>
      <c r="Z85" s="1" t="s">
        <v>341</v>
      </c>
      <c r="AA85" s="1" t="s">
        <v>341</v>
      </c>
      <c r="AB85" s="220" t="s">
        <v>934</v>
      </c>
      <c r="AC85" s="1" t="s">
        <v>934</v>
      </c>
      <c r="AE85" s="1" t="s">
        <v>341</v>
      </c>
      <c r="AF85" s="1" t="s">
        <v>341</v>
      </c>
      <c r="AG85" s="1" t="s">
        <v>341</v>
      </c>
      <c r="AH85" s="220" t="s">
        <v>934</v>
      </c>
      <c r="AI85" s="220" t="s">
        <v>934</v>
      </c>
      <c r="AJ85" s="1" t="s">
        <v>341</v>
      </c>
      <c r="AK85" s="1" t="s">
        <v>934</v>
      </c>
      <c r="AL85" s="220" t="s">
        <v>341</v>
      </c>
      <c r="AM85" s="1" t="s">
        <v>934</v>
      </c>
      <c r="AO85" s="163"/>
    </row>
    <row r="86" spans="1:41" ht="315" outlineLevel="2" x14ac:dyDescent="0.25">
      <c r="A86" s="3" t="str">
        <f>J86</f>
        <v>RedenTraditioneleMeter</v>
      </c>
      <c r="B86" s="9"/>
      <c r="E86" s="301"/>
      <c r="G86" s="190"/>
      <c r="H86" s="10"/>
      <c r="I86" s="306"/>
      <c r="J86" s="14" t="s">
        <v>370</v>
      </c>
      <c r="P86" s="1" t="s">
        <v>395</v>
      </c>
      <c r="Q86" s="193" t="s">
        <v>833</v>
      </c>
      <c r="R86" s="193"/>
      <c r="T86" s="1" t="str">
        <f t="shared" si="18"/>
        <v>Niet</v>
      </c>
      <c r="U86" s="1" t="str">
        <f t="shared" si="19"/>
        <v>Niet</v>
      </c>
      <c r="V86" s="1" t="str">
        <f t="shared" si="16"/>
        <v>Niet</v>
      </c>
      <c r="X86" s="1" t="s">
        <v>341</v>
      </c>
      <c r="Y86" s="1" t="s">
        <v>341</v>
      </c>
      <c r="Z86" s="1" t="s">
        <v>341</v>
      </c>
      <c r="AA86" s="1" t="s">
        <v>341</v>
      </c>
      <c r="AB86" s="220" t="s">
        <v>934</v>
      </c>
      <c r="AC86" s="1" t="s">
        <v>934</v>
      </c>
      <c r="AE86" s="1" t="s">
        <v>341</v>
      </c>
      <c r="AF86" s="1" t="s">
        <v>341</v>
      </c>
      <c r="AG86" s="1" t="s">
        <v>341</v>
      </c>
      <c r="AH86" s="220" t="s">
        <v>934</v>
      </c>
      <c r="AI86" s="220" t="s">
        <v>934</v>
      </c>
      <c r="AJ86" s="1" t="s">
        <v>341</v>
      </c>
      <c r="AK86" s="1" t="s">
        <v>934</v>
      </c>
      <c r="AL86" s="220" t="s">
        <v>341</v>
      </c>
      <c r="AM86" s="1" t="s">
        <v>934</v>
      </c>
      <c r="AO86" s="163"/>
    </row>
    <row r="87" spans="1:41" ht="14.45" customHeight="1" outlineLevel="2" x14ac:dyDescent="0.25">
      <c r="A87" s="3" t="str">
        <f t="shared" si="24"/>
        <v>VerwijderdeMeter [+]</v>
      </c>
      <c r="B87" s="9"/>
      <c r="E87" s="301"/>
      <c r="G87" s="190"/>
      <c r="H87" s="10"/>
      <c r="I87" s="306"/>
      <c r="J87" s="14" t="s">
        <v>371</v>
      </c>
      <c r="P87" s="212" t="s">
        <v>266</v>
      </c>
      <c r="Q87" s="1"/>
      <c r="R87" s="1"/>
      <c r="T87" s="1" t="str">
        <f t="shared" si="18"/>
        <v>Niet</v>
      </c>
      <c r="U87" s="1" t="str">
        <f t="shared" si="19"/>
        <v>Niet</v>
      </c>
      <c r="V87" s="1" t="str">
        <f t="shared" si="16"/>
        <v>Niet</v>
      </c>
      <c r="X87" s="1" t="s">
        <v>934</v>
      </c>
      <c r="Y87" s="220" t="s">
        <v>340</v>
      </c>
      <c r="Z87" s="220" t="s">
        <v>340</v>
      </c>
      <c r="AA87" s="220" t="s">
        <v>338</v>
      </c>
      <c r="AB87" s="220" t="s">
        <v>934</v>
      </c>
      <c r="AC87" s="1" t="s">
        <v>934</v>
      </c>
      <c r="AE87" s="1" t="s">
        <v>934</v>
      </c>
      <c r="AF87" s="1" t="s">
        <v>340</v>
      </c>
      <c r="AG87" s="1" t="s">
        <v>340</v>
      </c>
      <c r="AH87" s="220" t="s">
        <v>934</v>
      </c>
      <c r="AI87" s="220" t="s">
        <v>934</v>
      </c>
      <c r="AJ87" s="1" t="s">
        <v>338</v>
      </c>
      <c r="AK87" s="1" t="s">
        <v>934</v>
      </c>
      <c r="AL87" s="220" t="s">
        <v>338</v>
      </c>
      <c r="AM87" s="1" t="s">
        <v>934</v>
      </c>
      <c r="AO87" s="163"/>
    </row>
    <row r="88" spans="1:41" ht="14.45" customHeight="1" outlineLevel="3" x14ac:dyDescent="0.25">
      <c r="A88" s="8" t="str">
        <f>L88</f>
        <v>Meternummer</v>
      </c>
      <c r="B88" s="9"/>
      <c r="E88" s="301"/>
      <c r="G88" s="190"/>
      <c r="H88" s="10"/>
      <c r="I88" s="306"/>
      <c r="K88" s="306" t="s">
        <v>391</v>
      </c>
      <c r="L88" s="18" t="s">
        <v>372</v>
      </c>
      <c r="P88" s="1"/>
      <c r="Q88" s="1"/>
      <c r="R88" s="1"/>
      <c r="T88" s="1" t="str">
        <f t="shared" si="18"/>
        <v>Niet</v>
      </c>
      <c r="U88" s="1" t="str">
        <f t="shared" si="19"/>
        <v>Niet</v>
      </c>
      <c r="V88" s="1" t="str">
        <f t="shared" si="16"/>
        <v>Niet</v>
      </c>
      <c r="X88" s="220" t="s">
        <v>934</v>
      </c>
      <c r="Y88" s="220" t="s">
        <v>338</v>
      </c>
      <c r="Z88" s="220" t="s">
        <v>338</v>
      </c>
      <c r="AA88" s="220" t="s">
        <v>338</v>
      </c>
      <c r="AB88" s="220" t="s">
        <v>934</v>
      </c>
      <c r="AC88" s="1" t="s">
        <v>934</v>
      </c>
      <c r="AE88" s="1" t="s">
        <v>934</v>
      </c>
      <c r="AF88" s="1" t="s">
        <v>338</v>
      </c>
      <c r="AG88" s="1" t="s">
        <v>338</v>
      </c>
      <c r="AH88" s="220" t="s">
        <v>934</v>
      </c>
      <c r="AI88" s="220" t="s">
        <v>934</v>
      </c>
      <c r="AJ88" s="1" t="s">
        <v>338</v>
      </c>
      <c r="AK88" s="1" t="s">
        <v>934</v>
      </c>
      <c r="AL88" s="220" t="s">
        <v>338</v>
      </c>
      <c r="AM88" s="1" t="s">
        <v>934</v>
      </c>
      <c r="AO88" s="163"/>
    </row>
    <row r="89" spans="1:41" ht="14.45" customHeight="1" outlineLevel="3" x14ac:dyDescent="0.25">
      <c r="A89" s="3" t="str">
        <f t="shared" ref="A89:A90" si="25">L89</f>
        <v>Barcode</v>
      </c>
      <c r="B89" s="9"/>
      <c r="E89" s="301"/>
      <c r="G89" s="190"/>
      <c r="H89" s="10"/>
      <c r="I89" s="306"/>
      <c r="K89" s="306"/>
      <c r="L89" s="14" t="s">
        <v>373</v>
      </c>
      <c r="P89" s="1"/>
      <c r="Q89" s="1"/>
      <c r="R89" s="1"/>
      <c r="T89" s="1" t="str">
        <f t="shared" si="18"/>
        <v>Niet</v>
      </c>
      <c r="U89" s="1" t="str">
        <f t="shared" si="19"/>
        <v>Niet</v>
      </c>
      <c r="V89" s="1" t="str">
        <f t="shared" si="16"/>
        <v>Niet</v>
      </c>
      <c r="X89" s="220" t="s">
        <v>934</v>
      </c>
      <c r="Y89" s="220" t="s">
        <v>340</v>
      </c>
      <c r="Z89" s="220" t="s">
        <v>340</v>
      </c>
      <c r="AA89" s="220" t="s">
        <v>340</v>
      </c>
      <c r="AB89" s="220" t="s">
        <v>934</v>
      </c>
      <c r="AC89" s="1" t="s">
        <v>934</v>
      </c>
      <c r="AE89" s="1" t="s">
        <v>934</v>
      </c>
      <c r="AF89" s="1" t="s">
        <v>340</v>
      </c>
      <c r="AG89" s="1" t="s">
        <v>340</v>
      </c>
      <c r="AH89" s="220" t="s">
        <v>934</v>
      </c>
      <c r="AI89" s="220" t="s">
        <v>934</v>
      </c>
      <c r="AJ89" s="1" t="s">
        <v>340</v>
      </c>
      <c r="AK89" s="1" t="s">
        <v>934</v>
      </c>
      <c r="AL89" s="220" t="s">
        <v>338</v>
      </c>
      <c r="AM89" s="1" t="s">
        <v>934</v>
      </c>
      <c r="AO89" s="163"/>
    </row>
    <row r="90" spans="1:41" ht="14.45" customHeight="1" outlineLevel="3" x14ac:dyDescent="0.25">
      <c r="A90" s="8" t="str">
        <f t="shared" si="25"/>
        <v>Telwerk [+]</v>
      </c>
      <c r="B90" s="9"/>
      <c r="E90" s="301"/>
      <c r="G90" s="190"/>
      <c r="H90" s="10"/>
      <c r="I90" s="306"/>
      <c r="K90" s="306"/>
      <c r="L90" s="18" t="s">
        <v>374</v>
      </c>
      <c r="P90" s="212" t="s">
        <v>396</v>
      </c>
      <c r="Q90" s="1"/>
      <c r="R90" s="1"/>
      <c r="T90" s="1" t="str">
        <f t="shared" si="18"/>
        <v>Niet</v>
      </c>
      <c r="U90" s="1" t="str">
        <f t="shared" si="19"/>
        <v>Niet</v>
      </c>
      <c r="V90" s="1" t="str">
        <f t="shared" si="16"/>
        <v>Niet</v>
      </c>
      <c r="X90" s="220" t="s">
        <v>934</v>
      </c>
      <c r="Y90" s="220" t="s">
        <v>338</v>
      </c>
      <c r="Z90" s="220" t="s">
        <v>338</v>
      </c>
      <c r="AA90" s="220" t="s">
        <v>338</v>
      </c>
      <c r="AB90" s="220" t="s">
        <v>934</v>
      </c>
      <c r="AC90" s="1" t="s">
        <v>934</v>
      </c>
      <c r="AE90" s="1" t="s">
        <v>934</v>
      </c>
      <c r="AF90" s="1" t="s">
        <v>338</v>
      </c>
      <c r="AG90" s="1" t="s">
        <v>338</v>
      </c>
      <c r="AH90" s="220" t="s">
        <v>934</v>
      </c>
      <c r="AI90" s="220" t="s">
        <v>934</v>
      </c>
      <c r="AJ90" s="1" t="s">
        <v>338</v>
      </c>
      <c r="AK90" s="1" t="s">
        <v>934</v>
      </c>
      <c r="AL90" s="220" t="s">
        <v>338</v>
      </c>
      <c r="AM90" s="1" t="s">
        <v>934</v>
      </c>
      <c r="AO90" s="163"/>
    </row>
    <row r="91" spans="1:41" ht="14.45" customHeight="1" outlineLevel="4" x14ac:dyDescent="0.25">
      <c r="A91" s="8" t="str">
        <f>N91</f>
        <v>Nummer</v>
      </c>
      <c r="B91" s="9"/>
      <c r="E91" s="301"/>
      <c r="G91" s="190"/>
      <c r="H91" s="10"/>
      <c r="I91" s="306"/>
      <c r="K91" s="306"/>
      <c r="M91" s="302" t="s">
        <v>377</v>
      </c>
      <c r="N91" s="8" t="s">
        <v>58</v>
      </c>
      <c r="P91" s="1"/>
      <c r="Q91" s="1"/>
      <c r="R91" s="1"/>
      <c r="T91" s="1" t="str">
        <f t="shared" si="18"/>
        <v>Niet</v>
      </c>
      <c r="U91" s="1" t="str">
        <f t="shared" si="19"/>
        <v>Niet</v>
      </c>
      <c r="V91" s="1" t="str">
        <f t="shared" si="16"/>
        <v>Niet</v>
      </c>
      <c r="X91" s="220" t="s">
        <v>934</v>
      </c>
      <c r="Y91" s="220" t="s">
        <v>338</v>
      </c>
      <c r="Z91" s="220" t="s">
        <v>338</v>
      </c>
      <c r="AA91" s="220" t="s">
        <v>338</v>
      </c>
      <c r="AB91" s="220" t="s">
        <v>934</v>
      </c>
      <c r="AC91" s="1" t="s">
        <v>934</v>
      </c>
      <c r="AE91" s="1" t="s">
        <v>934</v>
      </c>
      <c r="AF91" s="1" t="s">
        <v>338</v>
      </c>
      <c r="AG91" s="1" t="s">
        <v>338</v>
      </c>
      <c r="AH91" s="220" t="s">
        <v>934</v>
      </c>
      <c r="AI91" s="220" t="s">
        <v>934</v>
      </c>
      <c r="AJ91" s="1" t="s">
        <v>338</v>
      </c>
      <c r="AK91" s="1" t="s">
        <v>934</v>
      </c>
      <c r="AL91" s="220" t="s">
        <v>338</v>
      </c>
      <c r="AM91" s="1" t="s">
        <v>934</v>
      </c>
      <c r="AO91" s="163"/>
    </row>
    <row r="92" spans="1:41" ht="14.45" customHeight="1" outlineLevel="4" x14ac:dyDescent="0.25">
      <c r="A92" s="8" t="str">
        <f>N92</f>
        <v>Stand</v>
      </c>
      <c r="B92" s="9"/>
      <c r="E92" s="301"/>
      <c r="G92" s="190"/>
      <c r="H92" s="10"/>
      <c r="I92" s="306"/>
      <c r="K92" s="306"/>
      <c r="M92" s="302"/>
      <c r="N92" s="8" t="s">
        <v>375</v>
      </c>
      <c r="P92" s="1"/>
      <c r="Q92" s="1"/>
      <c r="R92" s="1"/>
      <c r="T92" s="1" t="str">
        <f t="shared" si="18"/>
        <v>Niet</v>
      </c>
      <c r="U92" s="1" t="str">
        <f t="shared" si="19"/>
        <v>Niet</v>
      </c>
      <c r="V92" s="1" t="str">
        <f t="shared" si="16"/>
        <v>Niet</v>
      </c>
      <c r="X92" s="220" t="s">
        <v>934</v>
      </c>
      <c r="Y92" s="220" t="s">
        <v>338</v>
      </c>
      <c r="Z92" s="220" t="s">
        <v>338</v>
      </c>
      <c r="AA92" s="220" t="s">
        <v>338</v>
      </c>
      <c r="AB92" s="220" t="s">
        <v>934</v>
      </c>
      <c r="AC92" s="1" t="s">
        <v>934</v>
      </c>
      <c r="AE92" s="1" t="s">
        <v>934</v>
      </c>
      <c r="AF92" s="1" t="s">
        <v>338</v>
      </c>
      <c r="AG92" s="1" t="s">
        <v>338</v>
      </c>
      <c r="AH92" s="220" t="s">
        <v>934</v>
      </c>
      <c r="AI92" s="220" t="s">
        <v>934</v>
      </c>
      <c r="AJ92" s="1" t="s">
        <v>338</v>
      </c>
      <c r="AK92" s="1" t="s">
        <v>934</v>
      </c>
      <c r="AL92" s="220" t="s">
        <v>338</v>
      </c>
      <c r="AM92" s="1" t="s">
        <v>934</v>
      </c>
      <c r="AO92" s="163"/>
    </row>
    <row r="93" spans="1:41" ht="14.45" customHeight="1" outlineLevel="3" x14ac:dyDescent="0.25">
      <c r="A93" s="20"/>
      <c r="B93" s="9"/>
      <c r="E93" s="301"/>
      <c r="G93" s="190"/>
      <c r="H93" s="10"/>
      <c r="I93" s="306"/>
      <c r="N93" s="10"/>
      <c r="P93" s="1"/>
      <c r="Q93" s="1"/>
      <c r="R93" s="1"/>
      <c r="T93" s="1" t="str">
        <f t="shared" si="18"/>
        <v>Niet</v>
      </c>
      <c r="U93" s="1" t="str">
        <f t="shared" si="19"/>
        <v>Niet</v>
      </c>
      <c r="V93" s="1" t="str">
        <f t="shared" si="16"/>
        <v>Niet</v>
      </c>
      <c r="X93" s="1" t="s">
        <v>934</v>
      </c>
      <c r="Y93" s="1" t="s">
        <v>934</v>
      </c>
      <c r="Z93" s="1" t="s">
        <v>934</v>
      </c>
      <c r="AA93" s="1" t="s">
        <v>934</v>
      </c>
      <c r="AB93" s="220" t="s">
        <v>934</v>
      </c>
      <c r="AC93" s="1" t="s">
        <v>934</v>
      </c>
      <c r="AE93" s="1" t="s">
        <v>934</v>
      </c>
      <c r="AF93" s="1" t="s">
        <v>934</v>
      </c>
      <c r="AG93" s="1" t="s">
        <v>934</v>
      </c>
      <c r="AH93" s="220" t="s">
        <v>934</v>
      </c>
      <c r="AI93" s="220" t="s">
        <v>934</v>
      </c>
      <c r="AJ93" s="1" t="s">
        <v>934</v>
      </c>
      <c r="AK93" s="1" t="s">
        <v>934</v>
      </c>
      <c r="AL93" s="220" t="s">
        <v>934</v>
      </c>
      <c r="AM93" s="1" t="s">
        <v>934</v>
      </c>
      <c r="AO93" s="163"/>
    </row>
    <row r="94" spans="1:41" ht="14.45" customHeight="1" outlineLevel="2" x14ac:dyDescent="0.25">
      <c r="A94" s="3" t="str">
        <f t="shared" si="24"/>
        <v>NieuweMeter [+]</v>
      </c>
      <c r="B94" s="9"/>
      <c r="E94" s="301"/>
      <c r="G94" s="190"/>
      <c r="H94" s="10"/>
      <c r="I94" s="306"/>
      <c r="J94" s="14" t="s">
        <v>379</v>
      </c>
      <c r="N94" s="10"/>
      <c r="P94" s="212" t="s">
        <v>266</v>
      </c>
      <c r="Q94" s="1"/>
      <c r="R94" s="1"/>
      <c r="T94" s="1" t="str">
        <f t="shared" si="18"/>
        <v>Niet</v>
      </c>
      <c r="U94" s="1" t="str">
        <f t="shared" si="19"/>
        <v>Niet</v>
      </c>
      <c r="V94" s="1" t="str">
        <f t="shared" si="16"/>
        <v>Niet</v>
      </c>
      <c r="X94" s="220" t="s">
        <v>338</v>
      </c>
      <c r="Y94" s="1" t="s">
        <v>340</v>
      </c>
      <c r="Z94" s="1" t="s">
        <v>934</v>
      </c>
      <c r="AA94" s="1" t="s">
        <v>338</v>
      </c>
      <c r="AB94" s="220" t="s">
        <v>934</v>
      </c>
      <c r="AC94" s="1" t="s">
        <v>934</v>
      </c>
      <c r="AE94" s="1" t="s">
        <v>338</v>
      </c>
      <c r="AF94" s="1" t="s">
        <v>340</v>
      </c>
      <c r="AG94" s="220" t="s">
        <v>340</v>
      </c>
      <c r="AH94" s="220" t="s">
        <v>934</v>
      </c>
      <c r="AI94" s="220" t="s">
        <v>934</v>
      </c>
      <c r="AJ94" s="220" t="s">
        <v>934</v>
      </c>
      <c r="AK94" s="1" t="s">
        <v>934</v>
      </c>
      <c r="AL94" s="220" t="s">
        <v>338</v>
      </c>
      <c r="AM94" s="1" t="s">
        <v>934</v>
      </c>
      <c r="AO94" s="163"/>
    </row>
    <row r="95" spans="1:41" ht="14.45" customHeight="1" outlineLevel="3" x14ac:dyDescent="0.25">
      <c r="A95" s="8" t="str">
        <f>L95</f>
        <v>Meternummer</v>
      </c>
      <c r="B95" s="9"/>
      <c r="E95" s="301"/>
      <c r="G95" s="190"/>
      <c r="H95" s="10"/>
      <c r="I95" s="306"/>
      <c r="K95" s="306" t="s">
        <v>376</v>
      </c>
      <c r="L95" s="18" t="s">
        <v>372</v>
      </c>
      <c r="N95" s="10"/>
      <c r="P95" s="1"/>
      <c r="Q95" s="1"/>
      <c r="R95" s="1"/>
      <c r="T95" s="1" t="str">
        <f t="shared" si="18"/>
        <v>Niet</v>
      </c>
      <c r="U95" s="1" t="str">
        <f t="shared" si="19"/>
        <v>Niet</v>
      </c>
      <c r="V95" s="1" t="str">
        <f t="shared" si="16"/>
        <v>Niet</v>
      </c>
      <c r="X95" s="220" t="s">
        <v>338</v>
      </c>
      <c r="Y95" s="1" t="s">
        <v>338</v>
      </c>
      <c r="Z95" s="220" t="s">
        <v>934</v>
      </c>
      <c r="AA95" s="1" t="s">
        <v>338</v>
      </c>
      <c r="AB95" s="220" t="s">
        <v>934</v>
      </c>
      <c r="AC95" s="1" t="s">
        <v>934</v>
      </c>
      <c r="AE95" s="1" t="s">
        <v>338</v>
      </c>
      <c r="AF95" s="1" t="s">
        <v>338</v>
      </c>
      <c r="AG95" s="220" t="s">
        <v>338</v>
      </c>
      <c r="AH95" s="220" t="s">
        <v>934</v>
      </c>
      <c r="AI95" s="220" t="s">
        <v>934</v>
      </c>
      <c r="AJ95" s="220" t="s">
        <v>934</v>
      </c>
      <c r="AK95" s="1" t="s">
        <v>934</v>
      </c>
      <c r="AL95" s="220" t="s">
        <v>338</v>
      </c>
      <c r="AM95" s="1" t="s">
        <v>934</v>
      </c>
      <c r="AO95" s="163"/>
    </row>
    <row r="96" spans="1:41" ht="14.45" customHeight="1" outlineLevel="3" x14ac:dyDescent="0.25">
      <c r="A96" s="3" t="str">
        <f t="shared" ref="A96:A97" si="26">L96</f>
        <v>Barcode</v>
      </c>
      <c r="B96" s="9"/>
      <c r="E96" s="301"/>
      <c r="G96" s="190"/>
      <c r="H96" s="10"/>
      <c r="I96" s="306"/>
      <c r="K96" s="306"/>
      <c r="L96" s="14" t="s">
        <v>373</v>
      </c>
      <c r="N96" s="10"/>
      <c r="P96" s="1"/>
      <c r="Q96" s="1"/>
      <c r="R96" s="1"/>
      <c r="T96" s="1" t="str">
        <f t="shared" si="18"/>
        <v>Niet</v>
      </c>
      <c r="U96" s="1" t="str">
        <f t="shared" si="19"/>
        <v>Niet</v>
      </c>
      <c r="V96" s="1" t="str">
        <f t="shared" si="16"/>
        <v>Niet</v>
      </c>
      <c r="X96" s="220" t="s">
        <v>340</v>
      </c>
      <c r="Y96" s="1" t="s">
        <v>340</v>
      </c>
      <c r="Z96" s="220" t="s">
        <v>934</v>
      </c>
      <c r="AA96" s="1" t="s">
        <v>340</v>
      </c>
      <c r="AB96" s="220" t="s">
        <v>934</v>
      </c>
      <c r="AC96" s="1" t="s">
        <v>934</v>
      </c>
      <c r="AE96" s="1" t="s">
        <v>340</v>
      </c>
      <c r="AF96" s="1" t="s">
        <v>340</v>
      </c>
      <c r="AG96" s="220" t="s">
        <v>340</v>
      </c>
      <c r="AH96" s="220" t="s">
        <v>934</v>
      </c>
      <c r="AI96" s="220" t="s">
        <v>934</v>
      </c>
      <c r="AJ96" s="220" t="s">
        <v>934</v>
      </c>
      <c r="AK96" s="1" t="s">
        <v>934</v>
      </c>
      <c r="AL96" s="220" t="s">
        <v>338</v>
      </c>
      <c r="AM96" s="1" t="s">
        <v>934</v>
      </c>
      <c r="AO96" s="163"/>
    </row>
    <row r="97" spans="1:41" ht="14.45" customHeight="1" outlineLevel="3" x14ac:dyDescent="0.25">
      <c r="A97" s="8" t="str">
        <f t="shared" si="26"/>
        <v>Telwerk [+]</v>
      </c>
      <c r="B97" s="9"/>
      <c r="E97" s="301"/>
      <c r="G97" s="190"/>
      <c r="H97" s="10"/>
      <c r="I97" s="306"/>
      <c r="K97" s="306"/>
      <c r="L97" s="18" t="s">
        <v>374</v>
      </c>
      <c r="N97" s="10"/>
      <c r="P97" s="212" t="s">
        <v>396</v>
      </c>
      <c r="Q97" s="1"/>
      <c r="R97" s="1"/>
      <c r="T97" s="1" t="str">
        <f t="shared" si="18"/>
        <v>Niet</v>
      </c>
      <c r="U97" s="1" t="str">
        <f t="shared" si="19"/>
        <v>Niet</v>
      </c>
      <c r="V97" s="1" t="str">
        <f t="shared" si="16"/>
        <v>Niet</v>
      </c>
      <c r="X97" s="220" t="s">
        <v>338</v>
      </c>
      <c r="Y97" s="1" t="s">
        <v>338</v>
      </c>
      <c r="Z97" s="220" t="s">
        <v>934</v>
      </c>
      <c r="AA97" s="1" t="s">
        <v>338</v>
      </c>
      <c r="AB97" s="220" t="s">
        <v>934</v>
      </c>
      <c r="AC97" s="1" t="s">
        <v>934</v>
      </c>
      <c r="AE97" s="1" t="s">
        <v>338</v>
      </c>
      <c r="AF97" s="1" t="s">
        <v>338</v>
      </c>
      <c r="AG97" s="1" t="s">
        <v>338</v>
      </c>
      <c r="AH97" s="220" t="s">
        <v>934</v>
      </c>
      <c r="AI97" s="220" t="s">
        <v>934</v>
      </c>
      <c r="AJ97" s="220" t="s">
        <v>934</v>
      </c>
      <c r="AK97" s="1" t="s">
        <v>934</v>
      </c>
      <c r="AL97" s="220" t="s">
        <v>338</v>
      </c>
      <c r="AM97" s="1" t="s">
        <v>934</v>
      </c>
      <c r="AO97" s="163"/>
    </row>
    <row r="98" spans="1:41" ht="14.45" customHeight="1" outlineLevel="4" x14ac:dyDescent="0.25">
      <c r="A98" s="8" t="str">
        <f>N98</f>
        <v>Nummer</v>
      </c>
      <c r="B98" s="9"/>
      <c r="E98" s="301"/>
      <c r="G98" s="190"/>
      <c r="H98" s="10"/>
      <c r="I98" s="306"/>
      <c r="K98" s="306"/>
      <c r="M98" s="302" t="s">
        <v>377</v>
      </c>
      <c r="N98" s="8" t="s">
        <v>58</v>
      </c>
      <c r="P98" s="1"/>
      <c r="Q98" s="1"/>
      <c r="R98" s="1"/>
      <c r="T98" s="1" t="str">
        <f t="shared" si="18"/>
        <v>Niet</v>
      </c>
      <c r="U98" s="1" t="str">
        <f t="shared" si="19"/>
        <v>Niet</v>
      </c>
      <c r="V98" s="1" t="str">
        <f t="shared" si="16"/>
        <v>Niet</v>
      </c>
      <c r="X98" s="220" t="s">
        <v>338</v>
      </c>
      <c r="Y98" s="1" t="s">
        <v>338</v>
      </c>
      <c r="Z98" s="220" t="s">
        <v>934</v>
      </c>
      <c r="AA98" s="1" t="s">
        <v>338</v>
      </c>
      <c r="AB98" s="220" t="s">
        <v>934</v>
      </c>
      <c r="AC98" s="1" t="s">
        <v>934</v>
      </c>
      <c r="AE98" s="1" t="s">
        <v>338</v>
      </c>
      <c r="AF98" s="1" t="s">
        <v>338</v>
      </c>
      <c r="AG98" s="1" t="s">
        <v>338</v>
      </c>
      <c r="AH98" s="220" t="s">
        <v>934</v>
      </c>
      <c r="AI98" s="220" t="s">
        <v>934</v>
      </c>
      <c r="AJ98" s="220" t="s">
        <v>934</v>
      </c>
      <c r="AK98" s="1" t="s">
        <v>934</v>
      </c>
      <c r="AL98" s="220" t="s">
        <v>338</v>
      </c>
      <c r="AM98" s="1" t="s">
        <v>934</v>
      </c>
      <c r="AO98" s="163"/>
    </row>
    <row r="99" spans="1:41" ht="14.45" customHeight="1" outlineLevel="4" x14ac:dyDescent="0.25">
      <c r="A99" s="8" t="str">
        <f>N99</f>
        <v>Stand</v>
      </c>
      <c r="B99" s="9"/>
      <c r="E99" s="301"/>
      <c r="G99" s="190"/>
      <c r="H99" s="10"/>
      <c r="I99" s="306"/>
      <c r="K99" s="306"/>
      <c r="M99" s="302"/>
      <c r="N99" s="8" t="s">
        <v>375</v>
      </c>
      <c r="P99" s="1"/>
      <c r="Q99" s="1"/>
      <c r="R99" s="1"/>
      <c r="T99" s="1" t="str">
        <f t="shared" si="18"/>
        <v>Niet</v>
      </c>
      <c r="U99" s="1" t="str">
        <f t="shared" si="19"/>
        <v>Niet</v>
      </c>
      <c r="V99" s="1" t="str">
        <f t="shared" si="16"/>
        <v>Niet</v>
      </c>
      <c r="X99" s="220" t="s">
        <v>338</v>
      </c>
      <c r="Y99" s="1" t="s">
        <v>338</v>
      </c>
      <c r="Z99" s="220" t="s">
        <v>934</v>
      </c>
      <c r="AA99" s="1" t="s">
        <v>338</v>
      </c>
      <c r="AB99" s="220" t="s">
        <v>934</v>
      </c>
      <c r="AC99" s="1" t="s">
        <v>934</v>
      </c>
      <c r="AE99" s="1" t="s">
        <v>338</v>
      </c>
      <c r="AF99" s="1" t="s">
        <v>338</v>
      </c>
      <c r="AG99" s="1" t="s">
        <v>338</v>
      </c>
      <c r="AH99" s="220" t="s">
        <v>934</v>
      </c>
      <c r="AI99" s="220" t="s">
        <v>934</v>
      </c>
      <c r="AJ99" s="220" t="s">
        <v>934</v>
      </c>
      <c r="AK99" s="1" t="s">
        <v>934</v>
      </c>
      <c r="AL99" s="220" t="s">
        <v>338</v>
      </c>
      <c r="AM99" s="1" t="s">
        <v>934</v>
      </c>
      <c r="AO99" s="163"/>
    </row>
    <row r="100" spans="1:41" ht="14.45" customHeight="1" outlineLevel="3" x14ac:dyDescent="0.25">
      <c r="A100" s="20"/>
      <c r="B100" s="9"/>
      <c r="E100" s="301"/>
      <c r="G100" s="190"/>
      <c r="H100" s="10"/>
      <c r="N100" s="10"/>
      <c r="P100" s="1"/>
      <c r="Q100" s="1"/>
      <c r="R100" s="1"/>
      <c r="T100" s="1" t="str">
        <f t="shared" si="18"/>
        <v>Niet</v>
      </c>
      <c r="U100" s="1" t="str">
        <f t="shared" si="19"/>
        <v>Niet</v>
      </c>
      <c r="V100" s="1" t="str">
        <f t="shared" si="16"/>
        <v>Niet</v>
      </c>
      <c r="X100" s="1" t="s">
        <v>934</v>
      </c>
      <c r="Y100" s="1" t="s">
        <v>934</v>
      </c>
      <c r="Z100" s="1" t="s">
        <v>934</v>
      </c>
      <c r="AA100" s="1" t="s">
        <v>934</v>
      </c>
      <c r="AB100" s="220" t="s">
        <v>934</v>
      </c>
      <c r="AC100" s="1" t="s">
        <v>934</v>
      </c>
      <c r="AE100" s="1" t="s">
        <v>934</v>
      </c>
      <c r="AF100" s="1" t="s">
        <v>934</v>
      </c>
      <c r="AG100" s="1" t="s">
        <v>934</v>
      </c>
      <c r="AH100" s="220" t="s">
        <v>934</v>
      </c>
      <c r="AI100" s="220" t="s">
        <v>934</v>
      </c>
      <c r="AJ100" s="220" t="s">
        <v>934</v>
      </c>
      <c r="AK100" s="1" t="s">
        <v>934</v>
      </c>
      <c r="AL100" s="220" t="s">
        <v>934</v>
      </c>
      <c r="AM100" s="1" t="s">
        <v>934</v>
      </c>
      <c r="AO100" s="163"/>
    </row>
    <row r="101" spans="1:41" ht="14.45" customHeight="1" outlineLevel="2" x14ac:dyDescent="0.25">
      <c r="A101" s="20"/>
      <c r="B101" s="9"/>
      <c r="E101" s="301"/>
      <c r="G101" s="190"/>
      <c r="H101" s="10"/>
      <c r="P101" s="1"/>
      <c r="Q101" s="1"/>
      <c r="R101" s="1"/>
      <c r="T101" s="1" t="str">
        <f t="shared" si="18"/>
        <v>Niet</v>
      </c>
      <c r="U101" s="1" t="str">
        <f t="shared" si="19"/>
        <v>Niet</v>
      </c>
      <c r="V101" s="1" t="str">
        <f t="shared" si="16"/>
        <v>Niet</v>
      </c>
      <c r="X101" s="1" t="s">
        <v>934</v>
      </c>
      <c r="Y101" s="1" t="s">
        <v>934</v>
      </c>
      <c r="Z101" s="1" t="s">
        <v>934</v>
      </c>
      <c r="AA101" s="1" t="s">
        <v>934</v>
      </c>
      <c r="AB101" s="220" t="s">
        <v>934</v>
      </c>
      <c r="AC101" s="1" t="s">
        <v>934</v>
      </c>
      <c r="AE101" s="1" t="s">
        <v>934</v>
      </c>
      <c r="AF101" s="1" t="s">
        <v>934</v>
      </c>
      <c r="AG101" s="1" t="s">
        <v>934</v>
      </c>
      <c r="AH101" s="220" t="s">
        <v>934</v>
      </c>
      <c r="AI101" s="220" t="s">
        <v>934</v>
      </c>
      <c r="AJ101" s="1" t="s">
        <v>934</v>
      </c>
      <c r="AK101" s="1" t="s">
        <v>934</v>
      </c>
      <c r="AL101" s="220" t="s">
        <v>934</v>
      </c>
      <c r="AM101" s="1" t="s">
        <v>934</v>
      </c>
      <c r="AO101" s="163"/>
    </row>
    <row r="102" spans="1:41" ht="14.45" customHeight="1" outlineLevel="1" x14ac:dyDescent="0.25">
      <c r="A102" s="20"/>
      <c r="B102" s="9"/>
      <c r="E102" s="301"/>
      <c r="G102" s="190"/>
      <c r="H102" s="10"/>
      <c r="P102" s="1"/>
      <c r="Q102" s="1"/>
      <c r="R102" s="1"/>
      <c r="T102" s="1" t="str">
        <f t="shared" si="18"/>
        <v>Niet</v>
      </c>
      <c r="U102" s="1" t="str">
        <f t="shared" si="19"/>
        <v>Niet</v>
      </c>
      <c r="V102" s="1" t="str">
        <f t="shared" si="16"/>
        <v>Niet</v>
      </c>
      <c r="X102" s="1" t="s">
        <v>934</v>
      </c>
      <c r="Y102" s="1" t="s">
        <v>934</v>
      </c>
      <c r="Z102" s="1" t="s">
        <v>934</v>
      </c>
      <c r="AA102" s="1" t="s">
        <v>934</v>
      </c>
      <c r="AB102" s="220" t="s">
        <v>934</v>
      </c>
      <c r="AC102" s="1" t="s">
        <v>934</v>
      </c>
      <c r="AE102" s="1" t="s">
        <v>934</v>
      </c>
      <c r="AF102" s="1" t="s">
        <v>934</v>
      </c>
      <c r="AG102" s="1" t="s">
        <v>934</v>
      </c>
      <c r="AH102" s="220" t="s">
        <v>934</v>
      </c>
      <c r="AI102" s="220" t="s">
        <v>934</v>
      </c>
      <c r="AJ102" s="1" t="s">
        <v>934</v>
      </c>
      <c r="AK102" s="1" t="s">
        <v>934</v>
      </c>
      <c r="AL102" s="220" t="s">
        <v>934</v>
      </c>
      <c r="AM102" s="1" t="s">
        <v>934</v>
      </c>
      <c r="AO102" s="163"/>
    </row>
    <row r="103" spans="1:41" x14ac:dyDescent="0.25">
      <c r="A103" s="8" t="str">
        <f>F103</f>
        <v>Monteur [+]</v>
      </c>
      <c r="B103" s="8" t="s">
        <v>341</v>
      </c>
      <c r="E103" s="301"/>
      <c r="F103" s="18" t="s">
        <v>172</v>
      </c>
      <c r="P103" s="1" t="s">
        <v>248</v>
      </c>
      <c r="Q103" s="1"/>
      <c r="R103" s="1"/>
      <c r="T103" s="1" t="str">
        <f t="shared" si="18"/>
        <v>Niet</v>
      </c>
      <c r="U103" s="1" t="str">
        <f t="shared" si="19"/>
        <v>Niet</v>
      </c>
      <c r="V103" s="1" t="str">
        <f t="shared" si="16"/>
        <v>Niet</v>
      </c>
      <c r="X103" s="1" t="s">
        <v>338</v>
      </c>
      <c r="Y103" s="1" t="s">
        <v>338</v>
      </c>
      <c r="Z103" s="1" t="s">
        <v>338</v>
      </c>
      <c r="AA103" s="1" t="s">
        <v>338</v>
      </c>
      <c r="AB103" s="220" t="s">
        <v>934</v>
      </c>
      <c r="AC103" s="1" t="s">
        <v>934</v>
      </c>
      <c r="AE103" s="1" t="s">
        <v>338</v>
      </c>
      <c r="AF103" s="1" t="s">
        <v>338</v>
      </c>
      <c r="AG103" s="1" t="s">
        <v>338</v>
      </c>
      <c r="AH103" s="220" t="s">
        <v>934</v>
      </c>
      <c r="AI103" s="220" t="s">
        <v>934</v>
      </c>
      <c r="AJ103" s="1" t="s">
        <v>338</v>
      </c>
      <c r="AK103" s="1" t="s">
        <v>934</v>
      </c>
      <c r="AL103" s="220" t="s">
        <v>338</v>
      </c>
      <c r="AM103" s="1" t="s">
        <v>934</v>
      </c>
      <c r="AO103" s="22"/>
    </row>
    <row r="104" spans="1:41" ht="14.45" customHeight="1" outlineLevel="1" x14ac:dyDescent="0.25">
      <c r="A104" s="8" t="str">
        <f>H104</f>
        <v>Naam</v>
      </c>
      <c r="B104" s="8" t="s">
        <v>341</v>
      </c>
      <c r="E104" s="301"/>
      <c r="G104" s="301" t="s">
        <v>99</v>
      </c>
      <c r="H104" s="8" t="s">
        <v>100</v>
      </c>
      <c r="P104" s="1" t="s">
        <v>137</v>
      </c>
      <c r="Q104" s="1"/>
      <c r="R104" s="1"/>
      <c r="T104" s="1" t="str">
        <f t="shared" si="18"/>
        <v>Niet</v>
      </c>
      <c r="U104" s="1" t="str">
        <f t="shared" si="19"/>
        <v>Niet</v>
      </c>
      <c r="V104" s="1" t="str">
        <f t="shared" si="16"/>
        <v>Niet</v>
      </c>
      <c r="X104" s="1" t="s">
        <v>338</v>
      </c>
      <c r="Y104" s="1" t="s">
        <v>338</v>
      </c>
      <c r="Z104" s="1" t="s">
        <v>338</v>
      </c>
      <c r="AA104" s="1" t="s">
        <v>338</v>
      </c>
      <c r="AB104" s="220" t="s">
        <v>934</v>
      </c>
      <c r="AC104" s="1" t="s">
        <v>934</v>
      </c>
      <c r="AE104" s="1" t="s">
        <v>338</v>
      </c>
      <c r="AF104" s="1" t="s">
        <v>338</v>
      </c>
      <c r="AG104" s="1" t="s">
        <v>338</v>
      </c>
      <c r="AH104" s="220" t="s">
        <v>934</v>
      </c>
      <c r="AI104" s="220" t="s">
        <v>934</v>
      </c>
      <c r="AJ104" s="1" t="s">
        <v>338</v>
      </c>
      <c r="AK104" s="1" t="s">
        <v>934</v>
      </c>
      <c r="AL104" s="220" t="s">
        <v>338</v>
      </c>
      <c r="AM104" s="1" t="s">
        <v>934</v>
      </c>
      <c r="AO104" s="22"/>
    </row>
    <row r="105" spans="1:41" ht="14.45" customHeight="1" outlineLevel="1" x14ac:dyDescent="0.25">
      <c r="A105" s="3" t="str">
        <f>H105</f>
        <v>Telefoonnummer</v>
      </c>
      <c r="B105" s="3" t="s">
        <v>341</v>
      </c>
      <c r="E105" s="301"/>
      <c r="G105" s="301"/>
      <c r="H105" s="3" t="s">
        <v>386</v>
      </c>
      <c r="P105" s="1" t="s">
        <v>137</v>
      </c>
      <c r="Q105" s="1"/>
      <c r="R105" s="1"/>
      <c r="T105" s="1" t="str">
        <f t="shared" si="18"/>
        <v>Niet</v>
      </c>
      <c r="U105" s="1" t="str">
        <f t="shared" si="19"/>
        <v>Niet</v>
      </c>
      <c r="V105" s="1" t="str">
        <f t="shared" si="16"/>
        <v>Niet</v>
      </c>
      <c r="X105" s="1" t="s">
        <v>341</v>
      </c>
      <c r="Y105" s="1" t="s">
        <v>341</v>
      </c>
      <c r="Z105" s="1" t="s">
        <v>341</v>
      </c>
      <c r="AA105" s="1" t="s">
        <v>341</v>
      </c>
      <c r="AB105" s="220" t="s">
        <v>934</v>
      </c>
      <c r="AC105" s="1" t="s">
        <v>934</v>
      </c>
      <c r="AE105" s="1" t="s">
        <v>341</v>
      </c>
      <c r="AF105" s="1" t="s">
        <v>341</v>
      </c>
      <c r="AG105" s="1" t="s">
        <v>341</v>
      </c>
      <c r="AH105" s="220" t="s">
        <v>934</v>
      </c>
      <c r="AI105" s="220" t="s">
        <v>934</v>
      </c>
      <c r="AJ105" s="1" t="s">
        <v>341</v>
      </c>
      <c r="AK105" s="1" t="s">
        <v>934</v>
      </c>
      <c r="AL105" s="220" t="s">
        <v>341</v>
      </c>
      <c r="AM105" s="1" t="s">
        <v>934</v>
      </c>
      <c r="AO105" s="22"/>
    </row>
    <row r="106" spans="1:41" x14ac:dyDescent="0.25">
      <c r="A106" s="3" t="str">
        <f>F106</f>
        <v>TijdstipAankomst</v>
      </c>
      <c r="B106" s="3" t="s">
        <v>341</v>
      </c>
      <c r="E106" s="301"/>
      <c r="F106" s="14" t="s">
        <v>387</v>
      </c>
      <c r="P106" s="1" t="s">
        <v>249</v>
      </c>
      <c r="Q106" s="1"/>
      <c r="R106" s="1"/>
      <c r="T106" s="1" t="str">
        <f t="shared" si="18"/>
        <v>Niet</v>
      </c>
      <c r="U106" s="1" t="str">
        <f t="shared" si="19"/>
        <v>Niet</v>
      </c>
      <c r="V106" s="1" t="str">
        <f t="shared" si="16"/>
        <v>Niet</v>
      </c>
      <c r="X106" s="1" t="s">
        <v>338</v>
      </c>
      <c r="Y106" s="1" t="s">
        <v>338</v>
      </c>
      <c r="Z106" s="1" t="s">
        <v>338</v>
      </c>
      <c r="AA106" s="1" t="s">
        <v>338</v>
      </c>
      <c r="AB106" s="220" t="s">
        <v>934</v>
      </c>
      <c r="AC106" s="1" t="s">
        <v>934</v>
      </c>
      <c r="AE106" s="1" t="s">
        <v>338</v>
      </c>
      <c r="AF106" s="1" t="s">
        <v>338</v>
      </c>
      <c r="AG106" s="1" t="s">
        <v>338</v>
      </c>
      <c r="AH106" s="220" t="s">
        <v>934</v>
      </c>
      <c r="AI106" s="220" t="s">
        <v>934</v>
      </c>
      <c r="AJ106" s="1" t="s">
        <v>338</v>
      </c>
      <c r="AK106" s="1" t="s">
        <v>934</v>
      </c>
      <c r="AL106" s="220" t="s">
        <v>338</v>
      </c>
      <c r="AM106" s="1" t="s">
        <v>934</v>
      </c>
      <c r="AO106" s="22"/>
    </row>
    <row r="107" spans="1:41" x14ac:dyDescent="0.25">
      <c r="A107" s="8" t="str">
        <f t="shared" ref="A107:A108" si="27">F107</f>
        <v>TijdstipUitvoering</v>
      </c>
      <c r="B107" s="8" t="s">
        <v>341</v>
      </c>
      <c r="E107" s="301"/>
      <c r="F107" s="18" t="s">
        <v>101</v>
      </c>
      <c r="P107" s="1" t="s">
        <v>249</v>
      </c>
      <c r="Q107" s="1"/>
      <c r="R107" s="1"/>
      <c r="T107" s="1" t="str">
        <f t="shared" si="18"/>
        <v>Niet</v>
      </c>
      <c r="U107" s="1" t="str">
        <f t="shared" si="19"/>
        <v>Niet</v>
      </c>
      <c r="V107" s="1" t="str">
        <f t="shared" si="16"/>
        <v>Niet</v>
      </c>
      <c r="X107" s="1" t="s">
        <v>338</v>
      </c>
      <c r="Y107" s="1" t="s">
        <v>338</v>
      </c>
      <c r="Z107" s="1" t="s">
        <v>338</v>
      </c>
      <c r="AA107" s="1" t="s">
        <v>338</v>
      </c>
      <c r="AB107" s="220" t="s">
        <v>934</v>
      </c>
      <c r="AC107" s="1" t="s">
        <v>934</v>
      </c>
      <c r="AE107" s="1" t="s">
        <v>338</v>
      </c>
      <c r="AF107" s="1" t="s">
        <v>338</v>
      </c>
      <c r="AG107" s="1" t="s">
        <v>338</v>
      </c>
      <c r="AH107" s="220" t="s">
        <v>934</v>
      </c>
      <c r="AI107" s="220" t="s">
        <v>934</v>
      </c>
      <c r="AJ107" s="1" t="s">
        <v>338</v>
      </c>
      <c r="AK107" s="1" t="s">
        <v>934</v>
      </c>
      <c r="AL107" s="220" t="s">
        <v>338</v>
      </c>
      <c r="AM107" s="1" t="s">
        <v>934</v>
      </c>
      <c r="AO107" s="22"/>
    </row>
    <row r="108" spans="1:41" x14ac:dyDescent="0.25">
      <c r="A108" s="3" t="str">
        <f t="shared" si="27"/>
        <v>Opmerkingen</v>
      </c>
      <c r="B108" s="3" t="s">
        <v>341</v>
      </c>
      <c r="E108" s="301"/>
      <c r="F108" s="14" t="s">
        <v>388</v>
      </c>
      <c r="P108" s="1" t="s">
        <v>402</v>
      </c>
      <c r="Q108" s="1"/>
      <c r="R108" s="1"/>
      <c r="T108" s="1" t="str">
        <f t="shared" si="18"/>
        <v>Niet</v>
      </c>
      <c r="U108" s="1" t="str">
        <f t="shared" si="19"/>
        <v>Niet</v>
      </c>
      <c r="V108" s="1" t="str">
        <f t="shared" si="16"/>
        <v>Niet</v>
      </c>
      <c r="X108" s="1" t="s">
        <v>340</v>
      </c>
      <c r="Y108" s="1" t="s">
        <v>340</v>
      </c>
      <c r="Z108" s="1" t="s">
        <v>340</v>
      </c>
      <c r="AA108" s="1" t="s">
        <v>340</v>
      </c>
      <c r="AB108" s="220" t="s">
        <v>934</v>
      </c>
      <c r="AC108" s="1" t="s">
        <v>934</v>
      </c>
      <c r="AE108" s="1" t="s">
        <v>340</v>
      </c>
      <c r="AF108" s="1" t="s">
        <v>340</v>
      </c>
      <c r="AG108" s="1" t="s">
        <v>340</v>
      </c>
      <c r="AH108" s="220" t="s">
        <v>934</v>
      </c>
      <c r="AI108" s="220" t="s">
        <v>934</v>
      </c>
      <c r="AJ108" s="1" t="s">
        <v>340</v>
      </c>
      <c r="AK108" s="1" t="s">
        <v>934</v>
      </c>
      <c r="AL108" s="220" t="s">
        <v>340</v>
      </c>
      <c r="AM108" s="1" t="s">
        <v>934</v>
      </c>
      <c r="AO108" s="22"/>
    </row>
    <row r="109" spans="1:41" ht="90" outlineLevel="1" x14ac:dyDescent="0.25">
      <c r="A109" s="8" t="str">
        <f>H109</f>
        <v>Opmerkingreden</v>
      </c>
      <c r="B109" s="8" t="s">
        <v>341</v>
      </c>
      <c r="E109" s="301"/>
      <c r="G109" s="300" t="s">
        <v>388</v>
      </c>
      <c r="H109" s="8" t="s">
        <v>389</v>
      </c>
      <c r="P109" s="1" t="s">
        <v>403</v>
      </c>
      <c r="Q109" s="22" t="s">
        <v>407</v>
      </c>
      <c r="R109" s="22" t="s">
        <v>407</v>
      </c>
      <c r="T109" s="1" t="str">
        <f t="shared" si="18"/>
        <v>Niet</v>
      </c>
      <c r="U109" s="1" t="str">
        <f t="shared" si="19"/>
        <v>Niet</v>
      </c>
      <c r="V109" s="1" t="str">
        <f t="shared" si="16"/>
        <v>Niet</v>
      </c>
      <c r="X109" s="1" t="s">
        <v>338</v>
      </c>
      <c r="Y109" s="1" t="s">
        <v>338</v>
      </c>
      <c r="Z109" s="1" t="s">
        <v>338</v>
      </c>
      <c r="AA109" s="1" t="s">
        <v>338</v>
      </c>
      <c r="AB109" s="220" t="s">
        <v>934</v>
      </c>
      <c r="AC109" s="1" t="s">
        <v>934</v>
      </c>
      <c r="AE109" s="1" t="s">
        <v>338</v>
      </c>
      <c r="AF109" s="1" t="s">
        <v>338</v>
      </c>
      <c r="AG109" s="1" t="s">
        <v>338</v>
      </c>
      <c r="AH109" s="220" t="s">
        <v>934</v>
      </c>
      <c r="AI109" s="220" t="s">
        <v>934</v>
      </c>
      <c r="AJ109" s="1" t="s">
        <v>338</v>
      </c>
      <c r="AK109" s="1" t="s">
        <v>934</v>
      </c>
      <c r="AL109" s="220" t="s">
        <v>338</v>
      </c>
      <c r="AM109" s="1" t="s">
        <v>934</v>
      </c>
      <c r="AO109" s="22"/>
    </row>
    <row r="110" spans="1:41" ht="14.45" customHeight="1" outlineLevel="1" x14ac:dyDescent="0.25">
      <c r="A110" s="8" t="str">
        <f>H110</f>
        <v>Toelichting</v>
      </c>
      <c r="B110" s="8" t="s">
        <v>341</v>
      </c>
      <c r="E110" s="301"/>
      <c r="G110" s="300"/>
      <c r="H110" s="8" t="s">
        <v>15</v>
      </c>
      <c r="P110" s="1" t="s">
        <v>137</v>
      </c>
      <c r="Q110" s="1"/>
      <c r="R110" s="1"/>
      <c r="T110" s="1" t="str">
        <f t="shared" si="18"/>
        <v>Niet</v>
      </c>
      <c r="U110" s="1" t="str">
        <f t="shared" si="19"/>
        <v>Niet</v>
      </c>
      <c r="V110" s="1" t="str">
        <f t="shared" si="16"/>
        <v>Niet</v>
      </c>
      <c r="X110" s="1" t="s">
        <v>338</v>
      </c>
      <c r="Y110" s="1" t="s">
        <v>338</v>
      </c>
      <c r="Z110" s="1" t="s">
        <v>338</v>
      </c>
      <c r="AA110" s="1" t="s">
        <v>338</v>
      </c>
      <c r="AB110" s="220" t="s">
        <v>934</v>
      </c>
      <c r="AC110" s="1" t="s">
        <v>934</v>
      </c>
      <c r="AE110" s="1" t="s">
        <v>338</v>
      </c>
      <c r="AF110" s="1" t="s">
        <v>338</v>
      </c>
      <c r="AG110" s="1" t="s">
        <v>338</v>
      </c>
      <c r="AH110" s="220" t="s">
        <v>934</v>
      </c>
      <c r="AI110" s="220" t="s">
        <v>934</v>
      </c>
      <c r="AJ110" s="1" t="s">
        <v>338</v>
      </c>
      <c r="AK110" s="1" t="s">
        <v>934</v>
      </c>
      <c r="AL110" s="220" t="s">
        <v>338</v>
      </c>
      <c r="AM110" s="1" t="s">
        <v>934</v>
      </c>
      <c r="AO110" s="22"/>
    </row>
    <row r="111" spans="1:41" x14ac:dyDescent="0.25">
      <c r="A111" s="9" t="str">
        <f>F111</f>
        <v>AantalBeoordelingen</v>
      </c>
      <c r="B111" s="9" t="s">
        <v>341</v>
      </c>
      <c r="E111" s="301"/>
      <c r="F111" s="13" t="s">
        <v>133</v>
      </c>
      <c r="P111" s="1" t="s">
        <v>270</v>
      </c>
      <c r="Q111" s="1"/>
      <c r="R111" s="1"/>
      <c r="T111" s="1" t="str">
        <f t="shared" si="18"/>
        <v>Niet</v>
      </c>
      <c r="U111" s="1" t="str">
        <f t="shared" si="19"/>
        <v>Niet</v>
      </c>
      <c r="V111" s="1" t="str">
        <f t="shared" si="16"/>
        <v>Niet</v>
      </c>
      <c r="X111" s="1" t="s">
        <v>934</v>
      </c>
      <c r="Y111" s="1" t="s">
        <v>934</v>
      </c>
      <c r="Z111" s="1" t="s">
        <v>934</v>
      </c>
      <c r="AA111" s="1" t="s">
        <v>934</v>
      </c>
      <c r="AB111" s="220" t="s">
        <v>934</v>
      </c>
      <c r="AC111" s="1" t="s">
        <v>934</v>
      </c>
      <c r="AE111" s="1" t="s">
        <v>934</v>
      </c>
      <c r="AF111" s="1" t="s">
        <v>934</v>
      </c>
      <c r="AG111" s="1" t="s">
        <v>934</v>
      </c>
      <c r="AH111" s="220" t="s">
        <v>934</v>
      </c>
      <c r="AI111" s="220" t="s">
        <v>934</v>
      </c>
      <c r="AJ111" s="1" t="s">
        <v>934</v>
      </c>
      <c r="AK111" s="1" t="s">
        <v>934</v>
      </c>
      <c r="AL111" s="220" t="s">
        <v>934</v>
      </c>
      <c r="AM111" s="1" t="s">
        <v>934</v>
      </c>
      <c r="AO111" s="22"/>
    </row>
    <row r="112" spans="1:41" x14ac:dyDescent="0.25">
      <c r="A112" s="9" t="str">
        <f>F112</f>
        <v>MeterRetourgestuurd</v>
      </c>
      <c r="B112" s="9" t="s">
        <v>341</v>
      </c>
      <c r="E112" s="301"/>
      <c r="F112" s="13" t="s">
        <v>390</v>
      </c>
      <c r="P112" s="1" t="s">
        <v>148</v>
      </c>
      <c r="Q112" s="1"/>
      <c r="R112" s="1"/>
      <c r="T112" s="1" t="str">
        <f t="shared" si="18"/>
        <v>Niet</v>
      </c>
      <c r="U112" s="1" t="str">
        <f t="shared" si="19"/>
        <v>Niet</v>
      </c>
      <c r="V112" s="1" t="str">
        <f t="shared" si="16"/>
        <v>Niet</v>
      </c>
      <c r="X112" s="1" t="s">
        <v>934</v>
      </c>
      <c r="Y112" s="1" t="s">
        <v>934</v>
      </c>
      <c r="Z112" s="1" t="s">
        <v>934</v>
      </c>
      <c r="AA112" s="1" t="s">
        <v>934</v>
      </c>
      <c r="AB112" s="220" t="s">
        <v>934</v>
      </c>
      <c r="AC112" s="1" t="s">
        <v>934</v>
      </c>
      <c r="AE112" s="1" t="s">
        <v>934</v>
      </c>
      <c r="AF112" s="1" t="s">
        <v>934</v>
      </c>
      <c r="AG112" s="1" t="s">
        <v>934</v>
      </c>
      <c r="AH112" s="220" t="s">
        <v>934</v>
      </c>
      <c r="AI112" s="220" t="s">
        <v>934</v>
      </c>
      <c r="AJ112" s="1" t="s">
        <v>934</v>
      </c>
      <c r="AK112" s="1" t="s">
        <v>934</v>
      </c>
      <c r="AL112" s="220" t="s">
        <v>934</v>
      </c>
      <c r="AM112" s="1" t="s">
        <v>934</v>
      </c>
      <c r="AO112" s="22"/>
    </row>
  </sheetData>
  <mergeCells count="24">
    <mergeCell ref="M91:M92"/>
    <mergeCell ref="K88:K92"/>
    <mergeCell ref="M98:M99"/>
    <mergeCell ref="K95:K99"/>
    <mergeCell ref="I78:I99"/>
    <mergeCell ref="G13:G77"/>
    <mergeCell ref="G104:G105"/>
    <mergeCell ref="G109:G110"/>
    <mergeCell ref="E2:E112"/>
    <mergeCell ref="K43:K48"/>
    <mergeCell ref="G5:G11"/>
    <mergeCell ref="K16:K21"/>
    <mergeCell ref="I72:I76"/>
    <mergeCell ref="K79:K84"/>
    <mergeCell ref="M55:M56"/>
    <mergeCell ref="K52:K56"/>
    <mergeCell ref="M62:M63"/>
    <mergeCell ref="K59:K63"/>
    <mergeCell ref="I41:I70"/>
    <mergeCell ref="M28:M29"/>
    <mergeCell ref="K25:K29"/>
    <mergeCell ref="M35:M36"/>
    <mergeCell ref="K32:K36"/>
    <mergeCell ref="I14:I39"/>
  </mergeCells>
  <conditionalFormatting sqref="T2:V112 X93:AA93 X87:X92 X100:AA112 Y94:AA99 X2:AG2 X3:AA86 AB3:AG112 AJ2:AN112">
    <cfRule type="cellIs" dxfId="671" priority="117" operator="equal">
      <formula>"Nvt"</formula>
    </cfRule>
    <cfRule type="cellIs" dxfId="670" priority="118" operator="equal">
      <formula>"Nee"</formula>
    </cfRule>
    <cfRule type="cellIs" dxfId="669" priority="119" operator="equal">
      <formula>"Optie"</formula>
    </cfRule>
    <cfRule type="cellIs" dxfId="668" priority="120" operator="equal">
      <formula>"Ja"</formula>
    </cfRule>
  </conditionalFormatting>
  <conditionalFormatting sqref="AH2:AI112">
    <cfRule type="cellIs" dxfId="667" priority="17" operator="equal">
      <formula>"Nvt"</formula>
    </cfRule>
    <cfRule type="cellIs" dxfId="666" priority="18" operator="equal">
      <formula>"Nee"</formula>
    </cfRule>
    <cfRule type="cellIs" dxfId="665" priority="19" operator="equal">
      <formula>"Optie"</formula>
    </cfRule>
    <cfRule type="cellIs" dxfId="664" priority="20" operator="equal">
      <formula>"Ja"</formula>
    </cfRule>
  </conditionalFormatting>
  <conditionalFormatting sqref="Y87:AA92">
    <cfRule type="cellIs" dxfId="663" priority="5" operator="equal">
      <formula>"Nvt"</formula>
    </cfRule>
    <cfRule type="cellIs" dxfId="662" priority="6" operator="equal">
      <formula>"Nee"</formula>
    </cfRule>
    <cfRule type="cellIs" dxfId="661" priority="7" operator="equal">
      <formula>"Optie"</formula>
    </cfRule>
    <cfRule type="cellIs" dxfId="660" priority="8" operator="equal">
      <formula>"Ja"</formula>
    </cfRule>
  </conditionalFormatting>
  <conditionalFormatting sqref="X94:X99">
    <cfRule type="cellIs" dxfId="659" priority="1" operator="equal">
      <formula>"Nvt"</formula>
    </cfRule>
    <cfRule type="cellIs" dxfId="658" priority="2" operator="equal">
      <formula>"Nee"</formula>
    </cfRule>
    <cfRule type="cellIs" dxfId="657" priority="3" operator="equal">
      <formula>"Optie"</formula>
    </cfRule>
    <cfRule type="cellIs" dxfId="656" priority="4" operator="equal">
      <formula>"Ja"</formula>
    </cfRule>
  </conditionalFormatting>
  <pageMargins left="0.7" right="0.7" top="0.75" bottom="0.75" header="0.3" footer="0.3"/>
  <pageSetup paperSize="9" orientation="portrait"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Blad9">
    <tabColor rgb="FF00B050"/>
  </sheetPr>
  <dimension ref="A1:AV313"/>
  <sheetViews>
    <sheetView zoomScaleNormal="100" workbookViewId="0">
      <pane xSplit="25" ySplit="1" topLeftCell="Z2" activePane="bottomRight" state="frozen"/>
      <selection pane="topRight" activeCell="Z1" sqref="Z1"/>
      <selection pane="bottomLeft" activeCell="A2" sqref="A2"/>
      <selection pane="bottomRight" activeCell="AA9" sqref="AA9"/>
    </sheetView>
  </sheetViews>
  <sheetFormatPr defaultColWidth="8.85546875" defaultRowHeight="15" outlineLevelRow="7" outlineLevelCol="1" x14ac:dyDescent="0.25"/>
  <cols>
    <col min="1" max="1" width="31.140625" style="2" bestFit="1" customWidth="1"/>
    <col min="2" max="2" width="5.140625" style="2" hidden="1" customWidth="1"/>
    <col min="3" max="3" width="5" style="2" hidden="1" customWidth="1"/>
    <col min="4" max="4" width="18.140625" style="2" hidden="1" customWidth="1" outlineLevel="1"/>
    <col min="5" max="5" width="3.28515625" style="2" hidden="1" customWidth="1" outlineLevel="1"/>
    <col min="6" max="6" width="23.140625" style="2" hidden="1" customWidth="1" outlineLevel="1"/>
    <col min="7" max="7" width="3.28515625" style="4" hidden="1" customWidth="1" outlineLevel="1"/>
    <col min="8" max="8" width="27.28515625" style="2" hidden="1" customWidth="1" outlineLevel="1"/>
    <col min="9" max="9" width="3.28515625" style="4" hidden="1" customWidth="1" outlineLevel="1"/>
    <col min="10" max="10" width="20" style="2" hidden="1" customWidth="1" outlineLevel="1"/>
    <col min="11" max="11" width="3.28515625" style="4" hidden="1" customWidth="1" outlineLevel="1"/>
    <col min="12" max="12" width="33.28515625" style="2" hidden="1" customWidth="1" outlineLevel="1"/>
    <col min="13" max="13" width="3.28515625" style="4" hidden="1" customWidth="1" outlineLevel="1"/>
    <col min="14" max="14" width="27.5703125" style="2" hidden="1" customWidth="1" outlineLevel="1"/>
    <col min="15" max="15" width="3.28515625" style="4" hidden="1" customWidth="1" outlineLevel="1"/>
    <col min="16" max="16" width="22.85546875" style="2" hidden="1" customWidth="1" outlineLevel="1"/>
    <col min="17" max="17" width="3.28515625" style="4" customWidth="1" collapsed="1"/>
    <col min="18" max="18" width="31.5703125" style="2" customWidth="1" outlineLevel="1"/>
    <col min="19" max="19" width="28.85546875" style="2" customWidth="1" outlineLevel="1"/>
    <col min="20" max="20" width="32" style="2" customWidth="1" outlineLevel="1"/>
    <col min="21" max="21" width="3.28515625" style="2" customWidth="1"/>
    <col min="22" max="24" width="21" style="7" hidden="1" customWidth="1" outlineLevel="1"/>
    <col min="25" max="25" width="3.28515625" style="2" customWidth="1" collapsed="1"/>
    <col min="26" max="27" width="21" style="7" customWidth="1" outlineLevel="1"/>
    <col min="28" max="28" width="21" style="2" customWidth="1" outlineLevel="1"/>
    <col min="29" max="29" width="22.140625" style="2" customWidth="1" outlineLevel="1"/>
    <col min="30" max="35" width="21" style="2" customWidth="1" outlineLevel="1"/>
    <col min="36" max="36" width="3.28515625" style="2" customWidth="1"/>
    <col min="37" max="43" width="21" style="2" customWidth="1" outlineLevel="1"/>
    <col min="44" max="44" width="3.28515625" style="2" customWidth="1"/>
    <col min="45" max="45" width="44.5703125" style="23" customWidth="1" outlineLevel="1"/>
    <col min="46" max="46" width="3.42578125" style="2" customWidth="1"/>
    <col min="47" max="47" width="8.85546875" style="2"/>
    <col min="48" max="48" width="24.28515625" style="2" customWidth="1"/>
    <col min="49" max="16384" width="8.85546875" style="2"/>
  </cols>
  <sheetData>
    <row r="1" spans="1:48" s="27" customFormat="1" ht="90" customHeight="1" x14ac:dyDescent="0.25">
      <c r="A1" s="26" t="str">
        <f>D1</f>
        <v>AGAssetsbericht</v>
      </c>
      <c r="B1" s="26" t="s">
        <v>543</v>
      </c>
      <c r="C1" s="26" t="s">
        <v>350</v>
      </c>
      <c r="D1" s="31" t="s">
        <v>134</v>
      </c>
      <c r="E1" s="32"/>
      <c r="G1" s="33"/>
      <c r="I1" s="34"/>
      <c r="K1" s="34"/>
      <c r="M1" s="34"/>
      <c r="O1" s="34"/>
      <c r="Q1" s="30" t="s">
        <v>449</v>
      </c>
      <c r="R1" s="28" t="s">
        <v>271</v>
      </c>
      <c r="S1" s="28" t="s">
        <v>345</v>
      </c>
      <c r="T1" s="29" t="s">
        <v>846</v>
      </c>
      <c r="U1" s="30" t="s">
        <v>448</v>
      </c>
      <c r="V1" s="35" t="str">
        <f>IF(Start!D5="","Geen",Start!D5)</f>
        <v>Vervangen</v>
      </c>
      <c r="W1" s="35" t="str">
        <f>IF(Start!D11="","Geen",Start!D11)</f>
        <v>Geen</v>
      </c>
      <c r="X1" s="35" t="str">
        <f>V1&amp;" (aansluiting) en "&amp;W1&amp;" (binnenwerk)"</f>
        <v>Vervangen (aansluiting) en Geen (binnenwerk)</v>
      </c>
      <c r="Y1" s="30" t="s">
        <v>542</v>
      </c>
      <c r="Z1" s="35" t="s">
        <v>328</v>
      </c>
      <c r="AA1" s="35" t="s">
        <v>329</v>
      </c>
      <c r="AB1" s="26" t="s">
        <v>330</v>
      </c>
      <c r="AC1" s="36" t="s">
        <v>331</v>
      </c>
      <c r="AD1" s="36" t="s">
        <v>332</v>
      </c>
      <c r="AE1" s="26" t="s">
        <v>333</v>
      </c>
      <c r="AF1" s="26" t="s">
        <v>334</v>
      </c>
      <c r="AG1" s="26" t="s">
        <v>335</v>
      </c>
      <c r="AH1" s="26" t="s">
        <v>336</v>
      </c>
      <c r="AI1" s="26" t="s">
        <v>337</v>
      </c>
      <c r="AJ1" s="30" t="s">
        <v>509</v>
      </c>
      <c r="AK1" s="26" t="s">
        <v>480</v>
      </c>
      <c r="AL1" s="26" t="s">
        <v>329</v>
      </c>
      <c r="AM1" s="26" t="s">
        <v>330</v>
      </c>
      <c r="AN1" s="26" t="s">
        <v>333</v>
      </c>
      <c r="AO1" s="36" t="s">
        <v>485</v>
      </c>
      <c r="AP1" s="26" t="s">
        <v>336</v>
      </c>
      <c r="AQ1" s="26" t="s">
        <v>337</v>
      </c>
      <c r="AR1" s="30" t="s">
        <v>510</v>
      </c>
      <c r="AS1" s="29" t="s">
        <v>342</v>
      </c>
      <c r="AT1" s="30" t="s">
        <v>447</v>
      </c>
    </row>
    <row r="2" spans="1:48" x14ac:dyDescent="0.25">
      <c r="A2" s="8" t="str">
        <f>F2</f>
        <v>OpdrachtID</v>
      </c>
      <c r="B2" s="8" t="s">
        <v>341</v>
      </c>
      <c r="C2" s="8" t="s">
        <v>346</v>
      </c>
      <c r="D2" s="15"/>
      <c r="E2" s="308" t="s">
        <v>134</v>
      </c>
      <c r="F2" s="18" t="s">
        <v>0</v>
      </c>
      <c r="G2" s="10"/>
      <c r="R2" s="1" t="s">
        <v>135</v>
      </c>
      <c r="S2" s="20"/>
      <c r="T2" s="20"/>
      <c r="V2" s="1" t="str">
        <f>IF($V$1=$Z$1,Z2,IF($V$1=$AA$1,AA2,IF($V$1=$AB$1,AB2,IF($V$1=$AC$1,AC2,IF($V$1=$AD$1,AD2,IF($V$1=$AE$1,AE2,IF($V$1=$AF$1,AF2,IF($V$1=$AG$1,AG2,IF($V$1=$AH$1,AH2,IF($V$1=$AI$1,AI2,"Geen info"))))))))))</f>
        <v>Ja</v>
      </c>
      <c r="W2" s="1" t="str">
        <f>IF($W$1=$AK$1,AK2,IF($W$1=$AL$1,AL2,IF($W$1=$AM$1,AM2,IF($W$1=$AN$1,AN2,IF($W$1=$AO$1,AO2,IF($W$1=$AP$1,AP2,IF($W$1=$AQ$1,AQ2,"Geen info")))))))</f>
        <v>Niet</v>
      </c>
      <c r="X2" s="1" t="str">
        <f t="shared" ref="X2:X65" si="0">IF(V2="Ja","Ja",IF(W2="Ja","Ja",IF(V2="Optie","Optie",IF(W2="Optie","Optie",IF(V2="Nee","Nee",IF(W2="Nee","Nee",IF(V2="Niet","Niet",IF(W2="Niet","Niet","??"))))))))</f>
        <v>Ja</v>
      </c>
      <c r="Z2" s="1" t="s">
        <v>338</v>
      </c>
      <c r="AA2" s="22" t="s">
        <v>338</v>
      </c>
      <c r="AB2" s="1" t="s">
        <v>338</v>
      </c>
      <c r="AC2" s="1" t="s">
        <v>934</v>
      </c>
      <c r="AD2" s="1" t="s">
        <v>934</v>
      </c>
      <c r="AE2" s="1" t="s">
        <v>338</v>
      </c>
      <c r="AF2" s="1" t="s">
        <v>338</v>
      </c>
      <c r="AG2" s="1" t="s">
        <v>338</v>
      </c>
      <c r="AH2" s="1" t="s">
        <v>934</v>
      </c>
      <c r="AI2" s="1" t="s">
        <v>934</v>
      </c>
      <c r="AK2" s="1" t="s">
        <v>338</v>
      </c>
      <c r="AL2" s="1" t="s">
        <v>338</v>
      </c>
      <c r="AM2" s="1" t="s">
        <v>338</v>
      </c>
      <c r="AN2" s="1" t="s">
        <v>338</v>
      </c>
      <c r="AO2" s="1" t="s">
        <v>934</v>
      </c>
      <c r="AP2" s="1" t="s">
        <v>934</v>
      </c>
      <c r="AQ2" s="1" t="s">
        <v>934</v>
      </c>
      <c r="AS2" s="22"/>
    </row>
    <row r="3" spans="1:48" x14ac:dyDescent="0.25">
      <c r="A3" s="8" t="str">
        <f t="shared" ref="A3:A4" si="1">F3</f>
        <v>Versienummer</v>
      </c>
      <c r="B3" s="8" t="s">
        <v>341</v>
      </c>
      <c r="C3" s="8" t="s">
        <v>346</v>
      </c>
      <c r="E3" s="308"/>
      <c r="F3" s="18" t="s">
        <v>1</v>
      </c>
      <c r="G3" s="10"/>
      <c r="R3" s="1" t="s">
        <v>136</v>
      </c>
      <c r="S3" s="20"/>
      <c r="T3" s="20"/>
      <c r="V3" s="1" t="str">
        <f t="shared" ref="V3:W66" si="2">IF($V$1=$Z$1,Z3,IF($V$1=$AA$1,AA3,IF($V$1=$AB$1,AB3,IF($V$1=$AC$1,AC3,IF($V$1=$AD$1,AD3,IF($V$1=$AE$1,AE3,IF($V$1=$AF$1,AF3,IF($V$1=$AG$1,AG3,IF($V$1=$AH$1,AH3,IF($V$1=$AI$1,AI3,"Geen info"))))))))))</f>
        <v>Ja</v>
      </c>
      <c r="W3" s="1" t="str">
        <f t="shared" ref="W3:W66" si="3">IF($W$1=$AK$1,AK3,IF($W$1=$AL$1,AL3,IF($W$1=$AM$1,AM3,IF($W$1=$AN$1,AN3,IF($W$1=$AO$1,AO3,IF($W$1=$AP$1,AP3,IF($W$1=$AQ$1,AQ3,"Geen info")))))))</f>
        <v>Niet</v>
      </c>
      <c r="X3" s="1" t="str">
        <f t="shared" si="0"/>
        <v>Ja</v>
      </c>
      <c r="Z3" s="1" t="s">
        <v>338</v>
      </c>
      <c r="AA3" s="1" t="s">
        <v>338</v>
      </c>
      <c r="AB3" s="1" t="s">
        <v>338</v>
      </c>
      <c r="AC3" s="1" t="s">
        <v>934</v>
      </c>
      <c r="AD3" s="1" t="s">
        <v>934</v>
      </c>
      <c r="AE3" s="1" t="s">
        <v>338</v>
      </c>
      <c r="AF3" s="1" t="s">
        <v>338</v>
      </c>
      <c r="AG3" s="1" t="s">
        <v>338</v>
      </c>
      <c r="AH3" s="1" t="s">
        <v>934</v>
      </c>
      <c r="AI3" s="1" t="s">
        <v>934</v>
      </c>
      <c r="AK3" s="1" t="s">
        <v>338</v>
      </c>
      <c r="AL3" s="1" t="s">
        <v>338</v>
      </c>
      <c r="AM3" s="1" t="s">
        <v>338</v>
      </c>
      <c r="AN3" s="1" t="s">
        <v>338</v>
      </c>
      <c r="AO3" s="1" t="s">
        <v>934</v>
      </c>
      <c r="AP3" s="1" t="s">
        <v>934</v>
      </c>
      <c r="AQ3" s="1" t="s">
        <v>934</v>
      </c>
      <c r="AS3" s="22"/>
    </row>
    <row r="4" spans="1:48" x14ac:dyDescent="0.25">
      <c r="A4" s="3" t="str">
        <f t="shared" si="1"/>
        <v>Bijlagen [+]</v>
      </c>
      <c r="B4" s="3" t="s">
        <v>341</v>
      </c>
      <c r="C4" s="3" t="s">
        <v>347</v>
      </c>
      <c r="E4" s="308"/>
      <c r="F4" s="14" t="s">
        <v>166</v>
      </c>
      <c r="G4" s="10"/>
      <c r="R4" s="1" t="s">
        <v>201</v>
      </c>
      <c r="S4" s="20"/>
      <c r="T4" s="20"/>
      <c r="V4" s="1" t="str">
        <f t="shared" si="2"/>
        <v>Optie</v>
      </c>
      <c r="W4" s="1" t="str">
        <f t="shared" si="3"/>
        <v>Niet</v>
      </c>
      <c r="X4" s="1" t="str">
        <f t="shared" si="0"/>
        <v>Optie</v>
      </c>
      <c r="Z4" s="1" t="s">
        <v>340</v>
      </c>
      <c r="AA4" s="1" t="s">
        <v>340</v>
      </c>
      <c r="AB4" s="1" t="s">
        <v>340</v>
      </c>
      <c r="AC4" s="1" t="s">
        <v>934</v>
      </c>
      <c r="AD4" s="1" t="s">
        <v>934</v>
      </c>
      <c r="AE4" s="1" t="s">
        <v>340</v>
      </c>
      <c r="AF4" s="1" t="s">
        <v>340</v>
      </c>
      <c r="AG4" s="1" t="s">
        <v>340</v>
      </c>
      <c r="AH4" s="1" t="s">
        <v>934</v>
      </c>
      <c r="AI4" s="1" t="s">
        <v>934</v>
      </c>
      <c r="AK4" s="1" t="s">
        <v>340</v>
      </c>
      <c r="AL4" s="1" t="s">
        <v>340</v>
      </c>
      <c r="AM4" s="1" t="s">
        <v>340</v>
      </c>
      <c r="AN4" s="1" t="s">
        <v>340</v>
      </c>
      <c r="AO4" s="1" t="s">
        <v>934</v>
      </c>
      <c r="AP4" s="1" t="s">
        <v>934</v>
      </c>
      <c r="AQ4" s="1" t="s">
        <v>934</v>
      </c>
      <c r="AS4" s="22"/>
    </row>
    <row r="5" spans="1:48" ht="14.45" customHeight="1" outlineLevel="1" x14ac:dyDescent="0.25">
      <c r="A5" s="8" t="str">
        <f>H5</f>
        <v>BijlageID</v>
      </c>
      <c r="B5" s="8" t="s">
        <v>341</v>
      </c>
      <c r="C5" s="8" t="s">
        <v>346</v>
      </c>
      <c r="E5" s="308"/>
      <c r="F5" s="7"/>
      <c r="G5" s="306" t="s">
        <v>167</v>
      </c>
      <c r="H5" s="8" t="s">
        <v>2</v>
      </c>
      <c r="I5" s="10"/>
      <c r="R5" s="1" t="s">
        <v>137</v>
      </c>
      <c r="S5" s="20"/>
      <c r="T5" s="20"/>
      <c r="V5" s="1" t="str">
        <f t="shared" si="2"/>
        <v>Ja</v>
      </c>
      <c r="W5" s="1" t="str">
        <f t="shared" si="3"/>
        <v>Niet</v>
      </c>
      <c r="X5" s="1" t="str">
        <f t="shared" si="0"/>
        <v>Ja</v>
      </c>
      <c r="Z5" s="1" t="s">
        <v>338</v>
      </c>
      <c r="AA5" s="1" t="s">
        <v>338</v>
      </c>
      <c r="AB5" s="1" t="s">
        <v>338</v>
      </c>
      <c r="AC5" s="1" t="s">
        <v>934</v>
      </c>
      <c r="AD5" s="1" t="s">
        <v>934</v>
      </c>
      <c r="AE5" s="1" t="s">
        <v>338</v>
      </c>
      <c r="AF5" s="1" t="s">
        <v>338</v>
      </c>
      <c r="AG5" s="1" t="s">
        <v>338</v>
      </c>
      <c r="AH5" s="1" t="s">
        <v>934</v>
      </c>
      <c r="AI5" s="1" t="s">
        <v>934</v>
      </c>
      <c r="AK5" s="1" t="s">
        <v>338</v>
      </c>
      <c r="AL5" s="1" t="s">
        <v>338</v>
      </c>
      <c r="AM5" s="1" t="s">
        <v>338</v>
      </c>
      <c r="AN5" s="1" t="s">
        <v>338</v>
      </c>
      <c r="AO5" s="1" t="s">
        <v>934</v>
      </c>
      <c r="AP5" s="1" t="s">
        <v>934</v>
      </c>
      <c r="AQ5" s="1" t="s">
        <v>934</v>
      </c>
      <c r="AS5" s="22"/>
    </row>
    <row r="6" spans="1:48" ht="14.45" customHeight="1" outlineLevel="1" x14ac:dyDescent="0.25">
      <c r="A6" s="8" t="str">
        <f t="shared" ref="A6:A11" si="4">H6</f>
        <v>Bestandsnaam</v>
      </c>
      <c r="B6" s="8" t="s">
        <v>341</v>
      </c>
      <c r="C6" s="8" t="s">
        <v>346</v>
      </c>
      <c r="E6" s="308"/>
      <c r="G6" s="306"/>
      <c r="H6" s="8" t="s">
        <v>3</v>
      </c>
      <c r="I6" s="10"/>
      <c r="R6" s="1" t="s">
        <v>137</v>
      </c>
      <c r="S6" s="20"/>
      <c r="T6" s="20"/>
      <c r="V6" s="1" t="str">
        <f t="shared" si="2"/>
        <v>Ja</v>
      </c>
      <c r="W6" s="1" t="str">
        <f t="shared" si="3"/>
        <v>Niet</v>
      </c>
      <c r="X6" s="1" t="str">
        <f t="shared" si="0"/>
        <v>Ja</v>
      </c>
      <c r="Z6" s="1" t="s">
        <v>338</v>
      </c>
      <c r="AA6" s="1" t="s">
        <v>338</v>
      </c>
      <c r="AB6" s="1" t="s">
        <v>338</v>
      </c>
      <c r="AC6" s="1" t="s">
        <v>934</v>
      </c>
      <c r="AD6" s="1" t="s">
        <v>934</v>
      </c>
      <c r="AE6" s="1" t="s">
        <v>338</v>
      </c>
      <c r="AF6" s="1" t="s">
        <v>338</v>
      </c>
      <c r="AG6" s="1" t="s">
        <v>338</v>
      </c>
      <c r="AH6" s="1" t="s">
        <v>934</v>
      </c>
      <c r="AI6" s="1" t="s">
        <v>934</v>
      </c>
      <c r="AK6" s="1" t="s">
        <v>338</v>
      </c>
      <c r="AL6" s="1" t="s">
        <v>338</v>
      </c>
      <c r="AM6" s="1" t="s">
        <v>338</v>
      </c>
      <c r="AN6" s="1" t="s">
        <v>338</v>
      </c>
      <c r="AO6" s="1" t="s">
        <v>934</v>
      </c>
      <c r="AP6" s="1" t="s">
        <v>934</v>
      </c>
      <c r="AQ6" s="1" t="s">
        <v>934</v>
      </c>
      <c r="AS6" s="22"/>
    </row>
    <row r="7" spans="1:48" ht="14.45" customHeight="1" outlineLevel="1" x14ac:dyDescent="0.25">
      <c r="A7" s="8" t="str">
        <f t="shared" si="4"/>
        <v>Extensie</v>
      </c>
      <c r="B7" s="8" t="s">
        <v>341</v>
      </c>
      <c r="C7" s="8" t="s">
        <v>346</v>
      </c>
      <c r="E7" s="308"/>
      <c r="G7" s="306"/>
      <c r="H7" s="8" t="s">
        <v>4</v>
      </c>
      <c r="I7" s="10"/>
      <c r="R7" s="1" t="s">
        <v>137</v>
      </c>
      <c r="S7" s="20"/>
      <c r="T7" s="20"/>
      <c r="V7" s="1" t="str">
        <f t="shared" si="2"/>
        <v>Ja</v>
      </c>
      <c r="W7" s="1" t="str">
        <f t="shared" si="3"/>
        <v>Niet</v>
      </c>
      <c r="X7" s="1" t="str">
        <f t="shared" si="0"/>
        <v>Ja</v>
      </c>
      <c r="Z7" s="1" t="s">
        <v>338</v>
      </c>
      <c r="AA7" s="1" t="s">
        <v>338</v>
      </c>
      <c r="AB7" s="1" t="s">
        <v>338</v>
      </c>
      <c r="AC7" s="1" t="s">
        <v>934</v>
      </c>
      <c r="AD7" s="1" t="s">
        <v>934</v>
      </c>
      <c r="AE7" s="1" t="s">
        <v>338</v>
      </c>
      <c r="AF7" s="1" t="s">
        <v>338</v>
      </c>
      <c r="AG7" s="1" t="s">
        <v>338</v>
      </c>
      <c r="AH7" s="1" t="s">
        <v>934</v>
      </c>
      <c r="AI7" s="1" t="s">
        <v>934</v>
      </c>
      <c r="AK7" s="1" t="s">
        <v>338</v>
      </c>
      <c r="AL7" s="1" t="s">
        <v>338</v>
      </c>
      <c r="AM7" s="1" t="s">
        <v>338</v>
      </c>
      <c r="AN7" s="1" t="s">
        <v>338</v>
      </c>
      <c r="AO7" s="1" t="s">
        <v>934</v>
      </c>
      <c r="AP7" s="1" t="s">
        <v>934</v>
      </c>
      <c r="AQ7" s="1" t="s">
        <v>934</v>
      </c>
      <c r="AS7" s="22"/>
    </row>
    <row r="8" spans="1:48" ht="14.45" customHeight="1" outlineLevel="1" x14ac:dyDescent="0.25">
      <c r="A8" s="3" t="str">
        <f t="shared" si="4"/>
        <v>Omschrijving</v>
      </c>
      <c r="B8" s="3" t="s">
        <v>341</v>
      </c>
      <c r="C8" s="3" t="s">
        <v>347</v>
      </c>
      <c r="E8" s="308"/>
      <c r="G8" s="306"/>
      <c r="H8" s="3" t="s">
        <v>5</v>
      </c>
      <c r="I8" s="10"/>
      <c r="R8" s="1" t="s">
        <v>137</v>
      </c>
      <c r="S8" s="20"/>
      <c r="T8" s="20"/>
      <c r="V8" s="1" t="str">
        <f t="shared" si="2"/>
        <v>Optie</v>
      </c>
      <c r="W8" s="1" t="str">
        <f t="shared" si="3"/>
        <v>Niet</v>
      </c>
      <c r="X8" s="1" t="str">
        <f t="shared" si="0"/>
        <v>Optie</v>
      </c>
      <c r="Z8" s="1" t="s">
        <v>340</v>
      </c>
      <c r="AA8" s="1" t="s">
        <v>340</v>
      </c>
      <c r="AB8" s="1" t="s">
        <v>340</v>
      </c>
      <c r="AC8" s="1" t="s">
        <v>934</v>
      </c>
      <c r="AD8" s="1" t="s">
        <v>934</v>
      </c>
      <c r="AE8" s="1" t="s">
        <v>340</v>
      </c>
      <c r="AF8" s="1" t="s">
        <v>340</v>
      </c>
      <c r="AG8" s="1" t="s">
        <v>340</v>
      </c>
      <c r="AH8" s="1" t="s">
        <v>934</v>
      </c>
      <c r="AI8" s="1" t="s">
        <v>934</v>
      </c>
      <c r="AK8" s="1" t="s">
        <v>340</v>
      </c>
      <c r="AL8" s="1" t="s">
        <v>340</v>
      </c>
      <c r="AM8" s="1" t="s">
        <v>340</v>
      </c>
      <c r="AN8" s="1" t="s">
        <v>340</v>
      </c>
      <c r="AO8" s="1" t="s">
        <v>934</v>
      </c>
      <c r="AP8" s="1" t="s">
        <v>934</v>
      </c>
      <c r="AQ8" s="1" t="s">
        <v>934</v>
      </c>
      <c r="AS8" s="22"/>
    </row>
    <row r="9" spans="1:48" ht="255" outlineLevel="1" x14ac:dyDescent="0.25">
      <c r="A9" s="8" t="str">
        <f t="shared" si="4"/>
        <v>Documentsoort</v>
      </c>
      <c r="B9" s="8" t="s">
        <v>341</v>
      </c>
      <c r="C9" s="8" t="s">
        <v>346</v>
      </c>
      <c r="E9" s="308"/>
      <c r="G9" s="306"/>
      <c r="H9" s="8" t="s">
        <v>6</v>
      </c>
      <c r="I9" s="10"/>
      <c r="R9" s="1" t="s">
        <v>138</v>
      </c>
      <c r="S9" s="22" t="s">
        <v>804</v>
      </c>
      <c r="T9" s="214" t="s">
        <v>804</v>
      </c>
      <c r="V9" s="1" t="str">
        <f t="shared" si="2"/>
        <v>Ja</v>
      </c>
      <c r="W9" s="1" t="str">
        <f t="shared" si="3"/>
        <v>Niet</v>
      </c>
      <c r="X9" s="1" t="str">
        <f t="shared" si="0"/>
        <v>Ja</v>
      </c>
      <c r="Z9" s="1" t="s">
        <v>338</v>
      </c>
      <c r="AA9" s="1" t="s">
        <v>338</v>
      </c>
      <c r="AB9" s="1" t="s">
        <v>338</v>
      </c>
      <c r="AC9" s="1"/>
      <c r="AD9" s="1" t="s">
        <v>934</v>
      </c>
      <c r="AE9" s="1" t="s">
        <v>338</v>
      </c>
      <c r="AF9" s="1" t="s">
        <v>338</v>
      </c>
      <c r="AG9" s="1" t="s">
        <v>338</v>
      </c>
      <c r="AH9" s="1" t="s">
        <v>934</v>
      </c>
      <c r="AI9" s="1" t="s">
        <v>934</v>
      </c>
      <c r="AK9" s="1" t="s">
        <v>338</v>
      </c>
      <c r="AL9" s="1" t="s">
        <v>338</v>
      </c>
      <c r="AM9" s="1" t="s">
        <v>338</v>
      </c>
      <c r="AN9" s="1" t="s">
        <v>338</v>
      </c>
      <c r="AO9" s="1" t="s">
        <v>934</v>
      </c>
      <c r="AP9" s="1" t="s">
        <v>934</v>
      </c>
      <c r="AQ9" s="1" t="s">
        <v>934</v>
      </c>
      <c r="AS9" s="22"/>
    </row>
    <row r="10" spans="1:48" ht="14.45" customHeight="1" outlineLevel="1" x14ac:dyDescent="0.25">
      <c r="A10" s="3" t="str">
        <f t="shared" si="4"/>
        <v>MIMEType</v>
      </c>
      <c r="B10" s="3" t="s">
        <v>341</v>
      </c>
      <c r="C10" s="3" t="s">
        <v>347</v>
      </c>
      <c r="E10" s="308"/>
      <c r="G10" s="306"/>
      <c r="H10" s="3" t="s">
        <v>7</v>
      </c>
      <c r="I10" s="10"/>
      <c r="R10" s="1" t="s">
        <v>137</v>
      </c>
      <c r="S10" s="20"/>
      <c r="T10" s="20"/>
      <c r="V10" s="1" t="str">
        <f t="shared" si="2"/>
        <v>Optie</v>
      </c>
      <c r="W10" s="1" t="str">
        <f t="shared" si="3"/>
        <v>Niet</v>
      </c>
      <c r="X10" s="1" t="str">
        <f t="shared" si="0"/>
        <v>Optie</v>
      </c>
      <c r="Z10" s="1" t="s">
        <v>340</v>
      </c>
      <c r="AA10" s="1" t="s">
        <v>340</v>
      </c>
      <c r="AB10" s="1" t="s">
        <v>340</v>
      </c>
      <c r="AC10" s="1" t="s">
        <v>934</v>
      </c>
      <c r="AD10" s="1" t="s">
        <v>934</v>
      </c>
      <c r="AE10" s="1" t="s">
        <v>340</v>
      </c>
      <c r="AF10" s="1" t="s">
        <v>340</v>
      </c>
      <c r="AG10" s="1" t="s">
        <v>340</v>
      </c>
      <c r="AH10" s="1" t="s">
        <v>934</v>
      </c>
      <c r="AI10" s="1" t="s">
        <v>934</v>
      </c>
      <c r="AK10" s="1" t="s">
        <v>340</v>
      </c>
      <c r="AL10" s="1" t="s">
        <v>340</v>
      </c>
      <c r="AM10" s="1" t="s">
        <v>340</v>
      </c>
      <c r="AN10" s="1" t="s">
        <v>340</v>
      </c>
      <c r="AO10" s="1" t="s">
        <v>934</v>
      </c>
      <c r="AP10" s="1" t="s">
        <v>934</v>
      </c>
      <c r="AQ10" s="1" t="s">
        <v>934</v>
      </c>
      <c r="AS10" s="22"/>
    </row>
    <row r="11" spans="1:48" ht="14.45" customHeight="1" outlineLevel="1" x14ac:dyDescent="0.25">
      <c r="A11" s="3" t="str">
        <f t="shared" si="4"/>
        <v>Versienummer</v>
      </c>
      <c r="B11" s="3" t="s">
        <v>341</v>
      </c>
      <c r="C11" s="3" t="s">
        <v>347</v>
      </c>
      <c r="E11" s="308"/>
      <c r="G11" s="306"/>
      <c r="H11" s="3" t="s">
        <v>1</v>
      </c>
      <c r="I11" s="10"/>
      <c r="R11" s="1" t="s">
        <v>139</v>
      </c>
      <c r="S11" s="20"/>
      <c r="T11" s="20"/>
      <c r="V11" s="1" t="str">
        <f t="shared" si="2"/>
        <v>Optie</v>
      </c>
      <c r="W11" s="1" t="str">
        <f t="shared" si="3"/>
        <v>Niet</v>
      </c>
      <c r="X11" s="1" t="str">
        <f t="shared" si="0"/>
        <v>Optie</v>
      </c>
      <c r="Z11" s="1" t="s">
        <v>340</v>
      </c>
      <c r="AA11" s="1" t="s">
        <v>340</v>
      </c>
      <c r="AB11" s="1" t="s">
        <v>340</v>
      </c>
      <c r="AC11" s="1" t="s">
        <v>934</v>
      </c>
      <c r="AD11" s="1" t="s">
        <v>934</v>
      </c>
      <c r="AE11" s="1" t="s">
        <v>340</v>
      </c>
      <c r="AF11" s="1" t="s">
        <v>340</v>
      </c>
      <c r="AG11" s="1" t="s">
        <v>340</v>
      </c>
      <c r="AH11" s="1" t="s">
        <v>934</v>
      </c>
      <c r="AI11" s="1" t="s">
        <v>934</v>
      </c>
      <c r="AK11" s="1" t="s">
        <v>340</v>
      </c>
      <c r="AL11" s="1" t="s">
        <v>340</v>
      </c>
      <c r="AM11" s="1" t="s">
        <v>340</v>
      </c>
      <c r="AN11" s="1" t="s">
        <v>340</v>
      </c>
      <c r="AO11" s="1" t="s">
        <v>934</v>
      </c>
      <c r="AP11" s="1" t="s">
        <v>934</v>
      </c>
      <c r="AQ11" s="1" t="s">
        <v>934</v>
      </c>
      <c r="AS11" s="22"/>
    </row>
    <row r="12" spans="1:48" x14ac:dyDescent="0.25">
      <c r="A12" s="8" t="str">
        <f>F12</f>
        <v>Assetdata [+]</v>
      </c>
      <c r="B12" s="8" t="s">
        <v>341</v>
      </c>
      <c r="C12" s="8" t="s">
        <v>346</v>
      </c>
      <c r="E12" s="308"/>
      <c r="F12" s="18" t="s">
        <v>169</v>
      </c>
      <c r="G12" s="10"/>
      <c r="R12" s="1" t="s">
        <v>202</v>
      </c>
      <c r="S12" s="20"/>
      <c r="T12" s="20"/>
      <c r="V12" s="1" t="str">
        <f t="shared" si="2"/>
        <v>Ja</v>
      </c>
      <c r="W12" s="1" t="str">
        <f t="shared" si="3"/>
        <v>Niet</v>
      </c>
      <c r="X12" s="1" t="str">
        <f t="shared" si="0"/>
        <v>Ja</v>
      </c>
      <c r="Z12" s="1" t="s">
        <v>338</v>
      </c>
      <c r="AA12" s="1" t="s">
        <v>338</v>
      </c>
      <c r="AB12" s="1" t="s">
        <v>338</v>
      </c>
      <c r="AC12" s="1" t="s">
        <v>934</v>
      </c>
      <c r="AD12" s="1" t="s">
        <v>934</v>
      </c>
      <c r="AE12" s="1" t="s">
        <v>338</v>
      </c>
      <c r="AF12" s="1" t="s">
        <v>338</v>
      </c>
      <c r="AG12" s="1" t="s">
        <v>338</v>
      </c>
      <c r="AH12" s="1" t="s">
        <v>934</v>
      </c>
      <c r="AI12" s="1" t="s">
        <v>934</v>
      </c>
      <c r="AK12" s="1" t="s">
        <v>338</v>
      </c>
      <c r="AL12" s="1" t="s">
        <v>338</v>
      </c>
      <c r="AM12" s="1" t="s">
        <v>338</v>
      </c>
      <c r="AN12" s="1" t="s">
        <v>338</v>
      </c>
      <c r="AO12" s="1" t="s">
        <v>934</v>
      </c>
      <c r="AP12" s="1" t="s">
        <v>934</v>
      </c>
      <c r="AQ12" s="1" t="s">
        <v>934</v>
      </c>
      <c r="AS12" s="22"/>
      <c r="AV12" s="22"/>
    </row>
    <row r="13" spans="1:48" ht="14.45" customHeight="1" outlineLevel="1" x14ac:dyDescent="0.25">
      <c r="A13" s="8" t="str">
        <f>H13</f>
        <v>AanleverdatumDocument</v>
      </c>
      <c r="B13" s="8" t="s">
        <v>341</v>
      </c>
      <c r="C13" s="8" t="s">
        <v>346</v>
      </c>
      <c r="E13" s="308"/>
      <c r="F13" s="7"/>
      <c r="G13" s="302" t="s">
        <v>8</v>
      </c>
      <c r="H13" s="18" t="s">
        <v>9</v>
      </c>
      <c r="I13" s="10"/>
      <c r="R13" s="1" t="s">
        <v>141</v>
      </c>
      <c r="S13" s="20"/>
      <c r="T13" s="20"/>
      <c r="V13" s="1" t="str">
        <f t="shared" si="2"/>
        <v>Ja</v>
      </c>
      <c r="W13" s="1" t="str">
        <f t="shared" si="3"/>
        <v>Niet</v>
      </c>
      <c r="X13" s="1" t="str">
        <f t="shared" si="0"/>
        <v>Ja</v>
      </c>
      <c r="Z13" s="1" t="s">
        <v>338</v>
      </c>
      <c r="AA13" s="1" t="s">
        <v>338</v>
      </c>
      <c r="AB13" s="1" t="s">
        <v>338</v>
      </c>
      <c r="AC13" s="1" t="s">
        <v>934</v>
      </c>
      <c r="AD13" s="1" t="s">
        <v>934</v>
      </c>
      <c r="AE13" s="1" t="s">
        <v>338</v>
      </c>
      <c r="AF13" s="1" t="s">
        <v>338</v>
      </c>
      <c r="AG13" s="1" t="s">
        <v>338</v>
      </c>
      <c r="AH13" s="1" t="s">
        <v>934</v>
      </c>
      <c r="AI13" s="1" t="s">
        <v>934</v>
      </c>
      <c r="AK13" s="1" t="s">
        <v>338</v>
      </c>
      <c r="AL13" s="1" t="s">
        <v>338</v>
      </c>
      <c r="AM13" s="1" t="s">
        <v>338</v>
      </c>
      <c r="AN13" s="1" t="s">
        <v>338</v>
      </c>
      <c r="AO13" s="1" t="s">
        <v>934</v>
      </c>
      <c r="AP13" s="1" t="s">
        <v>934</v>
      </c>
      <c r="AQ13" s="1" t="s">
        <v>934</v>
      </c>
      <c r="AS13" s="22"/>
    </row>
    <row r="14" spans="1:48" ht="30" outlineLevel="1" x14ac:dyDescent="0.25">
      <c r="A14" s="8" t="str">
        <f t="shared" ref="A14:A19" si="5">H14</f>
        <v>Aanlevering</v>
      </c>
      <c r="B14" s="8" t="s">
        <v>341</v>
      </c>
      <c r="C14" s="8" t="s">
        <v>346</v>
      </c>
      <c r="E14" s="308"/>
      <c r="G14" s="302"/>
      <c r="H14" s="18" t="s">
        <v>10</v>
      </c>
      <c r="I14" s="10"/>
      <c r="R14" s="1" t="s">
        <v>140</v>
      </c>
      <c r="S14" s="22" t="s">
        <v>272</v>
      </c>
      <c r="T14" s="170" t="s">
        <v>272</v>
      </c>
      <c r="V14" s="1" t="str">
        <f t="shared" si="2"/>
        <v>Ja</v>
      </c>
      <c r="W14" s="1" t="str">
        <f t="shared" si="3"/>
        <v>Niet</v>
      </c>
      <c r="X14" s="1" t="str">
        <f t="shared" si="0"/>
        <v>Ja</v>
      </c>
      <c r="Z14" s="1" t="s">
        <v>338</v>
      </c>
      <c r="AA14" s="1" t="s">
        <v>338</v>
      </c>
      <c r="AB14" s="1" t="s">
        <v>338</v>
      </c>
      <c r="AC14" s="1" t="s">
        <v>934</v>
      </c>
      <c r="AD14" s="1" t="s">
        <v>934</v>
      </c>
      <c r="AE14" s="1" t="s">
        <v>338</v>
      </c>
      <c r="AF14" s="1" t="s">
        <v>338</v>
      </c>
      <c r="AG14" s="1" t="s">
        <v>338</v>
      </c>
      <c r="AH14" s="1" t="s">
        <v>934</v>
      </c>
      <c r="AI14" s="1" t="s">
        <v>934</v>
      </c>
      <c r="AK14" s="1" t="s">
        <v>338</v>
      </c>
      <c r="AL14" s="1" t="s">
        <v>338</v>
      </c>
      <c r="AM14" s="1" t="s">
        <v>338</v>
      </c>
      <c r="AN14" s="1" t="s">
        <v>338</v>
      </c>
      <c r="AO14" s="1" t="s">
        <v>934</v>
      </c>
      <c r="AP14" s="1" t="s">
        <v>934</v>
      </c>
      <c r="AQ14" s="1" t="s">
        <v>934</v>
      </c>
      <c r="AS14" s="22"/>
    </row>
    <row r="15" spans="1:48" ht="14.45" customHeight="1" outlineLevel="1" x14ac:dyDescent="0.25">
      <c r="A15" s="8" t="str">
        <f t="shared" si="5"/>
        <v>Opdrachtnemer</v>
      </c>
      <c r="B15" s="8" t="s">
        <v>341</v>
      </c>
      <c r="C15" s="8" t="s">
        <v>346</v>
      </c>
      <c r="E15" s="308"/>
      <c r="G15" s="302"/>
      <c r="H15" s="18" t="s">
        <v>203</v>
      </c>
      <c r="I15" s="10"/>
      <c r="R15" s="1" t="s">
        <v>137</v>
      </c>
      <c r="S15" s="20"/>
      <c r="T15" s="20"/>
      <c r="V15" s="1" t="str">
        <f t="shared" si="2"/>
        <v>Ja</v>
      </c>
      <c r="W15" s="1" t="str">
        <f t="shared" si="3"/>
        <v>Niet</v>
      </c>
      <c r="X15" s="1" t="str">
        <f t="shared" si="0"/>
        <v>Ja</v>
      </c>
      <c r="Z15" s="1" t="s">
        <v>338</v>
      </c>
      <c r="AA15" s="1" t="s">
        <v>338</v>
      </c>
      <c r="AB15" s="1" t="s">
        <v>338</v>
      </c>
      <c r="AC15" s="1" t="s">
        <v>934</v>
      </c>
      <c r="AD15" s="1" t="s">
        <v>934</v>
      </c>
      <c r="AE15" s="1" t="s">
        <v>338</v>
      </c>
      <c r="AF15" s="1" t="s">
        <v>338</v>
      </c>
      <c r="AG15" s="1" t="s">
        <v>338</v>
      </c>
      <c r="AH15" s="1" t="s">
        <v>934</v>
      </c>
      <c r="AI15" s="1" t="s">
        <v>934</v>
      </c>
      <c r="AK15" s="1" t="s">
        <v>338</v>
      </c>
      <c r="AL15" s="1" t="s">
        <v>338</v>
      </c>
      <c r="AM15" s="1" t="s">
        <v>338</v>
      </c>
      <c r="AN15" s="1" t="s">
        <v>338</v>
      </c>
      <c r="AO15" s="1" t="s">
        <v>934</v>
      </c>
      <c r="AP15" s="1" t="s">
        <v>934</v>
      </c>
      <c r="AQ15" s="1" t="s">
        <v>934</v>
      </c>
      <c r="AS15" s="22"/>
    </row>
    <row r="16" spans="1:48" ht="14.45" customHeight="1" outlineLevel="1" x14ac:dyDescent="0.25">
      <c r="A16" s="8" t="str">
        <f t="shared" si="5"/>
        <v>DatumTechnischGereed</v>
      </c>
      <c r="B16" s="8" t="s">
        <v>341</v>
      </c>
      <c r="C16" s="8" t="s">
        <v>346</v>
      </c>
      <c r="E16" s="308"/>
      <c r="G16" s="302"/>
      <c r="H16" s="18" t="s">
        <v>11</v>
      </c>
      <c r="I16" s="10"/>
      <c r="R16" s="1" t="s">
        <v>141</v>
      </c>
      <c r="S16" s="20"/>
      <c r="T16" s="20"/>
      <c r="V16" s="1" t="str">
        <f t="shared" si="2"/>
        <v>Ja</v>
      </c>
      <c r="W16" s="1" t="str">
        <f t="shared" si="3"/>
        <v>Niet</v>
      </c>
      <c r="X16" s="1" t="str">
        <f t="shared" si="0"/>
        <v>Ja</v>
      </c>
      <c r="Z16" s="1" t="s">
        <v>338</v>
      </c>
      <c r="AA16" s="1" t="s">
        <v>338</v>
      </c>
      <c r="AB16" s="1" t="s">
        <v>338</v>
      </c>
      <c r="AC16" s="1" t="s">
        <v>934</v>
      </c>
      <c r="AD16" s="1" t="s">
        <v>934</v>
      </c>
      <c r="AE16" s="1" t="s">
        <v>338</v>
      </c>
      <c r="AF16" s="1" t="s">
        <v>338</v>
      </c>
      <c r="AG16" s="1" t="s">
        <v>338</v>
      </c>
      <c r="AH16" s="1" t="s">
        <v>934</v>
      </c>
      <c r="AI16" s="1" t="s">
        <v>934</v>
      </c>
      <c r="AK16" s="1" t="s">
        <v>338</v>
      </c>
      <c r="AL16" s="1" t="s">
        <v>338</v>
      </c>
      <c r="AM16" s="1" t="s">
        <v>338</v>
      </c>
      <c r="AN16" s="1" t="s">
        <v>338</v>
      </c>
      <c r="AO16" s="1" t="s">
        <v>934</v>
      </c>
      <c r="AP16" s="1" t="s">
        <v>934</v>
      </c>
      <c r="AQ16" s="1" t="s">
        <v>934</v>
      </c>
      <c r="AS16" s="22"/>
    </row>
    <row r="17" spans="1:45" ht="54" customHeight="1" outlineLevel="1" x14ac:dyDescent="0.25">
      <c r="A17" s="3" t="str">
        <f t="shared" si="5"/>
        <v>Inmeetwijze</v>
      </c>
      <c r="B17" s="3" t="s">
        <v>341</v>
      </c>
      <c r="C17" s="3" t="s">
        <v>347</v>
      </c>
      <c r="E17" s="308"/>
      <c r="G17" s="302"/>
      <c r="H17" s="14" t="s">
        <v>12</v>
      </c>
      <c r="I17" s="10"/>
      <c r="R17" s="1" t="s">
        <v>142</v>
      </c>
      <c r="S17" s="22" t="s">
        <v>273</v>
      </c>
      <c r="T17" s="170" t="s">
        <v>273</v>
      </c>
      <c r="V17" s="1" t="str">
        <f t="shared" si="2"/>
        <v>Optie</v>
      </c>
      <c r="W17" s="1" t="str">
        <f t="shared" si="3"/>
        <v>Niet</v>
      </c>
      <c r="X17" s="1" t="str">
        <f t="shared" si="0"/>
        <v>Optie</v>
      </c>
      <c r="Z17" s="1" t="s">
        <v>340</v>
      </c>
      <c r="AA17" s="1" t="s">
        <v>340</v>
      </c>
      <c r="AB17" s="1" t="s">
        <v>340</v>
      </c>
      <c r="AC17" s="1" t="s">
        <v>934</v>
      </c>
      <c r="AD17" s="1" t="s">
        <v>934</v>
      </c>
      <c r="AE17" s="1" t="s">
        <v>340</v>
      </c>
      <c r="AF17" s="1" t="s">
        <v>340</v>
      </c>
      <c r="AG17" s="1" t="s">
        <v>340</v>
      </c>
      <c r="AH17" s="1" t="s">
        <v>934</v>
      </c>
      <c r="AI17" s="1" t="s">
        <v>934</v>
      </c>
      <c r="AK17" s="1" t="s">
        <v>340</v>
      </c>
      <c r="AL17" s="1" t="s">
        <v>340</v>
      </c>
      <c r="AM17" s="1" t="s">
        <v>340</v>
      </c>
      <c r="AN17" s="1" t="s">
        <v>340</v>
      </c>
      <c r="AO17" s="1" t="s">
        <v>934</v>
      </c>
      <c r="AP17" s="1" t="s">
        <v>934</v>
      </c>
      <c r="AQ17" s="1" t="s">
        <v>934</v>
      </c>
      <c r="AS17" s="22" t="s">
        <v>935</v>
      </c>
    </row>
    <row r="18" spans="1:45" ht="14.45" customHeight="1" outlineLevel="1" x14ac:dyDescent="0.25">
      <c r="A18" s="8" t="str">
        <f t="shared" si="5"/>
        <v>Opdrachtgever</v>
      </c>
      <c r="B18" s="8" t="s">
        <v>341</v>
      </c>
      <c r="C18" s="8" t="s">
        <v>346</v>
      </c>
      <c r="E18" s="308"/>
      <c r="G18" s="302"/>
      <c r="H18" s="18" t="s">
        <v>13</v>
      </c>
      <c r="I18" s="10"/>
      <c r="R18" s="1" t="s">
        <v>137</v>
      </c>
      <c r="S18" s="20"/>
      <c r="T18" s="20"/>
      <c r="V18" s="1" t="str">
        <f t="shared" si="2"/>
        <v>Ja</v>
      </c>
      <c r="W18" s="1" t="str">
        <f t="shared" si="3"/>
        <v>Niet</v>
      </c>
      <c r="X18" s="1" t="str">
        <f t="shared" si="0"/>
        <v>Ja</v>
      </c>
      <c r="Z18" s="1" t="s">
        <v>338</v>
      </c>
      <c r="AA18" s="1" t="s">
        <v>338</v>
      </c>
      <c r="AB18" s="1" t="s">
        <v>338</v>
      </c>
      <c r="AC18" s="1" t="s">
        <v>934</v>
      </c>
      <c r="AD18" s="1" t="s">
        <v>934</v>
      </c>
      <c r="AE18" s="1" t="s">
        <v>338</v>
      </c>
      <c r="AF18" s="1" t="s">
        <v>338</v>
      </c>
      <c r="AG18" s="1" t="s">
        <v>338</v>
      </c>
      <c r="AH18" s="1" t="s">
        <v>934</v>
      </c>
      <c r="AI18" s="1" t="s">
        <v>934</v>
      </c>
      <c r="AK18" s="1" t="s">
        <v>338</v>
      </c>
      <c r="AL18" s="1" t="s">
        <v>338</v>
      </c>
      <c r="AM18" s="1" t="s">
        <v>338</v>
      </c>
      <c r="AN18" s="1" t="s">
        <v>338</v>
      </c>
      <c r="AO18" s="1" t="s">
        <v>934</v>
      </c>
      <c r="AP18" s="1" t="s">
        <v>934</v>
      </c>
      <c r="AQ18" s="1" t="s">
        <v>934</v>
      </c>
      <c r="AS18" s="22"/>
    </row>
    <row r="19" spans="1:45" ht="30" outlineLevel="1" x14ac:dyDescent="0.25">
      <c r="A19" s="3" t="str">
        <f t="shared" si="5"/>
        <v>Opmerking [+]</v>
      </c>
      <c r="B19" s="3" t="s">
        <v>341</v>
      </c>
      <c r="C19" s="3" t="s">
        <v>347</v>
      </c>
      <c r="E19" s="308"/>
      <c r="G19" s="302"/>
      <c r="H19" s="14" t="s">
        <v>170</v>
      </c>
      <c r="I19" s="10"/>
      <c r="R19" s="1" t="s">
        <v>204</v>
      </c>
      <c r="S19" s="20"/>
      <c r="T19" s="20"/>
      <c r="V19" s="1" t="str">
        <f t="shared" si="2"/>
        <v>Optie</v>
      </c>
      <c r="W19" s="1" t="str">
        <f t="shared" si="3"/>
        <v>Niet</v>
      </c>
      <c r="X19" s="1" t="str">
        <f t="shared" si="0"/>
        <v>Optie</v>
      </c>
      <c r="Z19" s="1" t="s">
        <v>340</v>
      </c>
      <c r="AA19" s="1" t="s">
        <v>340</v>
      </c>
      <c r="AB19" s="1" t="s">
        <v>340</v>
      </c>
      <c r="AC19" s="1" t="s">
        <v>934</v>
      </c>
      <c r="AD19" s="1" t="s">
        <v>934</v>
      </c>
      <c r="AE19" s="1" t="s">
        <v>340</v>
      </c>
      <c r="AF19" s="1" t="s">
        <v>340</v>
      </c>
      <c r="AG19" s="1" t="s">
        <v>340</v>
      </c>
      <c r="AH19" s="1" t="s">
        <v>934</v>
      </c>
      <c r="AI19" s="1" t="s">
        <v>934</v>
      </c>
      <c r="AK19" s="1" t="s">
        <v>340</v>
      </c>
      <c r="AL19" s="1" t="s">
        <v>340</v>
      </c>
      <c r="AM19" s="1" t="s">
        <v>340</v>
      </c>
      <c r="AN19" s="1" t="s">
        <v>340</v>
      </c>
      <c r="AO19" s="1" t="s">
        <v>934</v>
      </c>
      <c r="AP19" s="1" t="s">
        <v>934</v>
      </c>
      <c r="AQ19" s="1" t="s">
        <v>934</v>
      </c>
      <c r="AS19" s="22" t="s">
        <v>343</v>
      </c>
    </row>
    <row r="20" spans="1:45" ht="225" outlineLevel="2" x14ac:dyDescent="0.25">
      <c r="A20" s="8" t="str">
        <f>J20</f>
        <v>Code</v>
      </c>
      <c r="B20" s="8" t="s">
        <v>341</v>
      </c>
      <c r="C20" s="8" t="s">
        <v>346</v>
      </c>
      <c r="E20" s="308"/>
      <c r="G20" s="302"/>
      <c r="H20" s="10"/>
      <c r="I20" s="306" t="s">
        <v>168</v>
      </c>
      <c r="J20" s="8" t="s">
        <v>14</v>
      </c>
      <c r="K20" s="10"/>
      <c r="R20" s="1" t="s">
        <v>143</v>
      </c>
      <c r="S20" s="22" t="s">
        <v>274</v>
      </c>
      <c r="T20" s="22" t="s">
        <v>274</v>
      </c>
      <c r="V20" s="1" t="str">
        <f t="shared" si="2"/>
        <v>Ja</v>
      </c>
      <c r="W20" s="1" t="str">
        <f t="shared" si="3"/>
        <v>Niet</v>
      </c>
      <c r="X20" s="1" t="str">
        <f t="shared" si="0"/>
        <v>Ja</v>
      </c>
      <c r="Z20" s="1" t="s">
        <v>338</v>
      </c>
      <c r="AA20" s="1" t="s">
        <v>338</v>
      </c>
      <c r="AB20" s="1" t="s">
        <v>338</v>
      </c>
      <c r="AC20" s="1" t="s">
        <v>934</v>
      </c>
      <c r="AD20" s="1" t="s">
        <v>934</v>
      </c>
      <c r="AE20" s="1" t="s">
        <v>338</v>
      </c>
      <c r="AF20" s="1" t="s">
        <v>344</v>
      </c>
      <c r="AG20" s="1" t="s">
        <v>338</v>
      </c>
      <c r="AH20" s="1" t="s">
        <v>934</v>
      </c>
      <c r="AI20" s="1" t="s">
        <v>934</v>
      </c>
      <c r="AK20" s="1" t="s">
        <v>338</v>
      </c>
      <c r="AL20" s="1" t="s">
        <v>338</v>
      </c>
      <c r="AM20" s="1" t="s">
        <v>338</v>
      </c>
      <c r="AN20" s="1" t="s">
        <v>338</v>
      </c>
      <c r="AO20" s="1" t="s">
        <v>934</v>
      </c>
      <c r="AP20" s="1" t="s">
        <v>934</v>
      </c>
      <c r="AQ20" s="1" t="s">
        <v>934</v>
      </c>
      <c r="AS20" s="22"/>
    </row>
    <row r="21" spans="1:45" ht="14.45" customHeight="1" outlineLevel="2" x14ac:dyDescent="0.25">
      <c r="A21" s="8" t="str">
        <f>J21</f>
        <v>Toelichting</v>
      </c>
      <c r="B21" s="8" t="s">
        <v>341</v>
      </c>
      <c r="C21" s="8" t="s">
        <v>346</v>
      </c>
      <c r="E21" s="308"/>
      <c r="G21" s="302"/>
      <c r="I21" s="306"/>
      <c r="J21" s="8" t="s">
        <v>15</v>
      </c>
      <c r="K21" s="10"/>
      <c r="R21" s="1" t="s">
        <v>137</v>
      </c>
      <c r="S21" s="20"/>
      <c r="T21" s="20"/>
      <c r="V21" s="1" t="str">
        <f t="shared" si="2"/>
        <v>Ja</v>
      </c>
      <c r="W21" s="1" t="str">
        <f t="shared" si="3"/>
        <v>Niet</v>
      </c>
      <c r="X21" s="1" t="str">
        <f t="shared" si="0"/>
        <v>Ja</v>
      </c>
      <c r="Z21" s="1" t="s">
        <v>338</v>
      </c>
      <c r="AA21" s="1" t="s">
        <v>338</v>
      </c>
      <c r="AB21" s="1" t="s">
        <v>338</v>
      </c>
      <c r="AC21" s="1" t="s">
        <v>934</v>
      </c>
      <c r="AD21" s="1" t="s">
        <v>934</v>
      </c>
      <c r="AE21" s="1" t="s">
        <v>338</v>
      </c>
      <c r="AF21" s="1" t="s">
        <v>338</v>
      </c>
      <c r="AG21" s="1" t="s">
        <v>338</v>
      </c>
      <c r="AH21" s="1" t="s">
        <v>934</v>
      </c>
      <c r="AI21" s="1" t="s">
        <v>934</v>
      </c>
      <c r="AK21" s="1" t="s">
        <v>338</v>
      </c>
      <c r="AL21" s="1" t="s">
        <v>338</v>
      </c>
      <c r="AM21" s="1" t="s">
        <v>338</v>
      </c>
      <c r="AN21" s="1" t="s">
        <v>338</v>
      </c>
      <c r="AO21" s="1" t="s">
        <v>934</v>
      </c>
      <c r="AP21" s="1" t="s">
        <v>934</v>
      </c>
      <c r="AQ21" s="1" t="s">
        <v>934</v>
      </c>
      <c r="AS21" s="22"/>
    </row>
    <row r="22" spans="1:45" ht="14.45" customHeight="1" outlineLevel="1" x14ac:dyDescent="0.25">
      <c r="A22" s="3" t="str">
        <f>H22</f>
        <v>Ordertype</v>
      </c>
      <c r="B22" s="3" t="s">
        <v>341</v>
      </c>
      <c r="C22" s="3" t="s">
        <v>347</v>
      </c>
      <c r="E22" s="308"/>
      <c r="G22" s="302"/>
      <c r="H22" s="14" t="s">
        <v>16</v>
      </c>
      <c r="I22" s="10"/>
      <c r="R22" s="1" t="s">
        <v>137</v>
      </c>
      <c r="S22" s="20"/>
      <c r="T22" s="20"/>
      <c r="V22" s="1" t="str">
        <f t="shared" si="2"/>
        <v>Nee</v>
      </c>
      <c r="W22" s="1" t="str">
        <f t="shared" si="3"/>
        <v>Niet</v>
      </c>
      <c r="X22" s="1" t="str">
        <f t="shared" si="0"/>
        <v>Nee</v>
      </c>
      <c r="Z22" s="1" t="s">
        <v>341</v>
      </c>
      <c r="AA22" s="1" t="s">
        <v>341</v>
      </c>
      <c r="AB22" s="1" t="s">
        <v>341</v>
      </c>
      <c r="AC22" s="1" t="s">
        <v>934</v>
      </c>
      <c r="AD22" s="1" t="s">
        <v>934</v>
      </c>
      <c r="AE22" s="1" t="s">
        <v>341</v>
      </c>
      <c r="AF22" s="1" t="s">
        <v>341</v>
      </c>
      <c r="AG22" s="1" t="s">
        <v>341</v>
      </c>
      <c r="AH22" s="1" t="s">
        <v>934</v>
      </c>
      <c r="AI22" s="1" t="s">
        <v>934</v>
      </c>
      <c r="AK22" s="1" t="s">
        <v>341</v>
      </c>
      <c r="AL22" s="1" t="s">
        <v>341</v>
      </c>
      <c r="AM22" s="1" t="s">
        <v>341</v>
      </c>
      <c r="AN22" s="1" t="s">
        <v>341</v>
      </c>
      <c r="AO22" s="1" t="s">
        <v>934</v>
      </c>
      <c r="AP22" s="1" t="s">
        <v>934</v>
      </c>
      <c r="AQ22" s="1" t="s">
        <v>934</v>
      </c>
      <c r="AS22" s="170"/>
    </row>
    <row r="23" spans="1:45" ht="14.45" customHeight="1" outlineLevel="1" x14ac:dyDescent="0.25">
      <c r="A23" s="8" t="str">
        <f>H23</f>
        <v>Choice[+]</v>
      </c>
      <c r="B23" s="8" t="s">
        <v>341</v>
      </c>
      <c r="C23" s="8" t="s">
        <v>346</v>
      </c>
      <c r="E23" s="308"/>
      <c r="G23" s="302"/>
      <c r="H23" s="19" t="s">
        <v>171</v>
      </c>
      <c r="I23" s="11"/>
      <c r="R23" s="1" t="s">
        <v>17</v>
      </c>
      <c r="S23" s="20"/>
      <c r="T23" s="20"/>
      <c r="V23" s="1" t="str">
        <f t="shared" si="2"/>
        <v>Ja</v>
      </c>
      <c r="W23" s="1" t="str">
        <f t="shared" si="3"/>
        <v>Niet</v>
      </c>
      <c r="X23" s="1" t="str">
        <f t="shared" si="0"/>
        <v>Ja</v>
      </c>
      <c r="Z23" s="1" t="s">
        <v>338</v>
      </c>
      <c r="AA23" s="1" t="s">
        <v>338</v>
      </c>
      <c r="AB23" s="1" t="s">
        <v>338</v>
      </c>
      <c r="AC23" s="1" t="s">
        <v>934</v>
      </c>
      <c r="AD23" s="1" t="s">
        <v>934</v>
      </c>
      <c r="AE23" s="1" t="s">
        <v>338</v>
      </c>
      <c r="AF23" s="1" t="s">
        <v>338</v>
      </c>
      <c r="AG23" s="1" t="s">
        <v>338</v>
      </c>
      <c r="AH23" s="1" t="s">
        <v>934</v>
      </c>
      <c r="AI23" s="1" t="s">
        <v>934</v>
      </c>
      <c r="AK23" s="1" t="s">
        <v>338</v>
      </c>
      <c r="AL23" s="1" t="s">
        <v>338</v>
      </c>
      <c r="AM23" s="1" t="s">
        <v>338</v>
      </c>
      <c r="AN23" s="1" t="s">
        <v>338</v>
      </c>
      <c r="AO23" s="1" t="s">
        <v>934</v>
      </c>
      <c r="AP23" s="1" t="s">
        <v>934</v>
      </c>
      <c r="AQ23" s="1" t="s">
        <v>934</v>
      </c>
      <c r="AS23" s="22"/>
    </row>
    <row r="24" spans="1:45" ht="14.45" customHeight="1" outlineLevel="2" x14ac:dyDescent="0.25">
      <c r="A24" s="3" t="str">
        <f>J24</f>
        <v>AansluitingGas [+]</v>
      </c>
      <c r="B24" s="3" t="s">
        <v>341</v>
      </c>
      <c r="C24" s="3" t="s">
        <v>347</v>
      </c>
      <c r="E24" s="308"/>
      <c r="G24" s="302"/>
      <c r="H24" s="12"/>
      <c r="I24" s="314" t="s">
        <v>17</v>
      </c>
      <c r="J24" s="14" t="s">
        <v>173</v>
      </c>
      <c r="K24" s="10"/>
      <c r="R24" s="1" t="s">
        <v>205</v>
      </c>
      <c r="S24" s="20"/>
      <c r="T24" s="20"/>
      <c r="V24" s="1" t="str">
        <f t="shared" si="2"/>
        <v>Niet</v>
      </c>
      <c r="W24" s="1" t="str">
        <f t="shared" si="3"/>
        <v>Niet</v>
      </c>
      <c r="X24" s="1" t="str">
        <f t="shared" si="0"/>
        <v>Niet</v>
      </c>
      <c r="Z24" s="1" t="s">
        <v>934</v>
      </c>
      <c r="AA24" s="1" t="s">
        <v>934</v>
      </c>
      <c r="AB24" s="1" t="s">
        <v>934</v>
      </c>
      <c r="AC24" s="1" t="s">
        <v>934</v>
      </c>
      <c r="AD24" s="1" t="s">
        <v>934</v>
      </c>
      <c r="AE24" s="1" t="s">
        <v>934</v>
      </c>
      <c r="AF24" s="1" t="s">
        <v>934</v>
      </c>
      <c r="AG24" s="1" t="s">
        <v>934</v>
      </c>
      <c r="AH24" s="1" t="s">
        <v>934</v>
      </c>
      <c r="AI24" s="1" t="s">
        <v>934</v>
      </c>
      <c r="AK24" s="1" t="s">
        <v>934</v>
      </c>
      <c r="AL24" s="1" t="s">
        <v>934</v>
      </c>
      <c r="AM24" s="1" t="s">
        <v>934</v>
      </c>
      <c r="AN24" s="1" t="s">
        <v>934</v>
      </c>
      <c r="AO24" s="1" t="s">
        <v>934</v>
      </c>
      <c r="AP24" s="1" t="s">
        <v>934</v>
      </c>
      <c r="AQ24" s="1" t="s">
        <v>934</v>
      </c>
      <c r="AS24" s="22"/>
    </row>
    <row r="25" spans="1:45" ht="14.45" hidden="1" customHeight="1" outlineLevel="3" x14ac:dyDescent="0.25">
      <c r="A25" s="8" t="str">
        <f>L25</f>
        <v>EANcode</v>
      </c>
      <c r="B25" s="8" t="s">
        <v>341</v>
      </c>
      <c r="C25" s="8" t="s">
        <v>346</v>
      </c>
      <c r="E25" s="308"/>
      <c r="G25" s="302"/>
      <c r="H25" s="12"/>
      <c r="I25" s="314"/>
      <c r="J25" s="7"/>
      <c r="K25" s="306" t="s">
        <v>18</v>
      </c>
      <c r="L25" s="18" t="s">
        <v>19</v>
      </c>
      <c r="M25" s="10"/>
      <c r="R25" s="1" t="s">
        <v>144</v>
      </c>
      <c r="S25" s="20"/>
      <c r="T25" s="20"/>
      <c r="V25" s="1" t="str">
        <f t="shared" si="2"/>
        <v>Niet</v>
      </c>
      <c r="W25" s="1" t="str">
        <f t="shared" si="3"/>
        <v>Niet</v>
      </c>
      <c r="X25" s="1" t="str">
        <f t="shared" si="0"/>
        <v>Niet</v>
      </c>
      <c r="Z25" s="1" t="s">
        <v>934</v>
      </c>
      <c r="AA25" s="1" t="s">
        <v>934</v>
      </c>
      <c r="AB25" s="1" t="s">
        <v>934</v>
      </c>
      <c r="AC25" s="1" t="s">
        <v>934</v>
      </c>
      <c r="AD25" s="1" t="s">
        <v>934</v>
      </c>
      <c r="AE25" s="1" t="s">
        <v>934</v>
      </c>
      <c r="AF25" s="1" t="s">
        <v>934</v>
      </c>
      <c r="AG25" s="1" t="s">
        <v>934</v>
      </c>
      <c r="AH25" s="1" t="s">
        <v>934</v>
      </c>
      <c r="AI25" s="1" t="s">
        <v>934</v>
      </c>
      <c r="AK25" s="1" t="s">
        <v>934</v>
      </c>
      <c r="AL25" s="1" t="s">
        <v>934</v>
      </c>
      <c r="AM25" s="1" t="s">
        <v>934</v>
      </c>
      <c r="AN25" s="1" t="s">
        <v>934</v>
      </c>
      <c r="AO25" s="1" t="s">
        <v>934</v>
      </c>
      <c r="AP25" s="1" t="s">
        <v>934</v>
      </c>
      <c r="AQ25" s="1" t="s">
        <v>934</v>
      </c>
      <c r="AS25" s="22"/>
    </row>
    <row r="26" spans="1:45" ht="57.6" hidden="1" customHeight="1" outlineLevel="3" x14ac:dyDescent="0.25">
      <c r="A26" s="8" t="str">
        <f t="shared" ref="A26:A45" si="6">L26</f>
        <v>UitgevoerdeActiviteit</v>
      </c>
      <c r="B26" s="8" t="s">
        <v>341</v>
      </c>
      <c r="C26" s="8" t="s">
        <v>346</v>
      </c>
      <c r="E26" s="308"/>
      <c r="G26" s="302"/>
      <c r="I26" s="314"/>
      <c r="K26" s="306"/>
      <c r="L26" s="18" t="s">
        <v>20</v>
      </c>
      <c r="M26" s="10"/>
      <c r="R26" s="1" t="s">
        <v>145</v>
      </c>
      <c r="S26" s="22" t="s">
        <v>275</v>
      </c>
      <c r="T26" s="22"/>
      <c r="V26" s="1" t="str">
        <f t="shared" si="2"/>
        <v>Niet</v>
      </c>
      <c r="W26" s="1" t="str">
        <f t="shared" si="3"/>
        <v>Niet</v>
      </c>
      <c r="X26" s="1" t="str">
        <f t="shared" si="0"/>
        <v>Niet</v>
      </c>
      <c r="Z26" s="1" t="s">
        <v>934</v>
      </c>
      <c r="AA26" s="1" t="s">
        <v>934</v>
      </c>
      <c r="AB26" s="1" t="s">
        <v>934</v>
      </c>
      <c r="AC26" s="1" t="s">
        <v>934</v>
      </c>
      <c r="AD26" s="1" t="s">
        <v>934</v>
      </c>
      <c r="AE26" s="1" t="s">
        <v>934</v>
      </c>
      <c r="AF26" s="1" t="s">
        <v>934</v>
      </c>
      <c r="AG26" s="1" t="s">
        <v>934</v>
      </c>
      <c r="AH26" s="1" t="s">
        <v>934</v>
      </c>
      <c r="AI26" s="1" t="s">
        <v>934</v>
      </c>
      <c r="AK26" s="1" t="s">
        <v>934</v>
      </c>
      <c r="AL26" s="1" t="s">
        <v>934</v>
      </c>
      <c r="AM26" s="1" t="s">
        <v>934</v>
      </c>
      <c r="AN26" s="1" t="s">
        <v>934</v>
      </c>
      <c r="AO26" s="1" t="s">
        <v>934</v>
      </c>
      <c r="AP26" s="1" t="s">
        <v>934</v>
      </c>
      <c r="AQ26" s="1" t="s">
        <v>934</v>
      </c>
      <c r="AS26" s="22"/>
    </row>
    <row r="27" spans="1:45" ht="14.45" hidden="1" customHeight="1" outlineLevel="3" x14ac:dyDescent="0.25">
      <c r="A27" s="3" t="str">
        <f t="shared" si="6"/>
        <v>EANPrimair</v>
      </c>
      <c r="B27" s="3" t="s">
        <v>341</v>
      </c>
      <c r="C27" s="3" t="s">
        <v>347</v>
      </c>
      <c r="E27" s="308"/>
      <c r="G27" s="302"/>
      <c r="I27" s="314"/>
      <c r="K27" s="306"/>
      <c r="L27" s="14" t="s">
        <v>21</v>
      </c>
      <c r="M27" s="10"/>
      <c r="R27" s="1" t="s">
        <v>144</v>
      </c>
      <c r="S27" s="20"/>
      <c r="T27" s="20"/>
      <c r="V27" s="1" t="str">
        <f t="shared" si="2"/>
        <v>Niet</v>
      </c>
      <c r="W27" s="1" t="str">
        <f t="shared" si="3"/>
        <v>Niet</v>
      </c>
      <c r="X27" s="1" t="str">
        <f t="shared" si="0"/>
        <v>Niet</v>
      </c>
      <c r="Z27" s="1" t="s">
        <v>934</v>
      </c>
      <c r="AA27" s="1" t="s">
        <v>934</v>
      </c>
      <c r="AB27" s="1" t="s">
        <v>934</v>
      </c>
      <c r="AC27" s="1" t="s">
        <v>934</v>
      </c>
      <c r="AD27" s="1" t="s">
        <v>934</v>
      </c>
      <c r="AE27" s="1" t="s">
        <v>934</v>
      </c>
      <c r="AF27" s="1" t="s">
        <v>934</v>
      </c>
      <c r="AG27" s="1" t="s">
        <v>934</v>
      </c>
      <c r="AH27" s="1" t="s">
        <v>934</v>
      </c>
      <c r="AI27" s="1" t="s">
        <v>934</v>
      </c>
      <c r="AK27" s="1" t="s">
        <v>934</v>
      </c>
      <c r="AL27" s="1" t="s">
        <v>934</v>
      </c>
      <c r="AM27" s="1" t="s">
        <v>934</v>
      </c>
      <c r="AN27" s="1" t="s">
        <v>934</v>
      </c>
      <c r="AO27" s="1" t="s">
        <v>934</v>
      </c>
      <c r="AP27" s="1" t="s">
        <v>934</v>
      </c>
      <c r="AQ27" s="1" t="s">
        <v>934</v>
      </c>
      <c r="AS27" s="170"/>
    </row>
    <row r="28" spans="1:45" ht="216" hidden="1" customHeight="1" outlineLevel="3" x14ac:dyDescent="0.25">
      <c r="A28" s="3" t="str">
        <f t="shared" si="6"/>
        <v>Aansluitpakket</v>
      </c>
      <c r="B28" s="3" t="s">
        <v>338</v>
      </c>
      <c r="C28" s="3" t="s">
        <v>347</v>
      </c>
      <c r="E28" s="308"/>
      <c r="G28" s="302"/>
      <c r="I28" s="314"/>
      <c r="K28" s="306"/>
      <c r="L28" s="14" t="s">
        <v>22</v>
      </c>
      <c r="M28" s="10"/>
      <c r="R28" s="1" t="s">
        <v>146</v>
      </c>
      <c r="S28" s="22" t="s">
        <v>365</v>
      </c>
      <c r="T28" s="22"/>
      <c r="V28" s="1" t="str">
        <f t="shared" si="2"/>
        <v>Niet</v>
      </c>
      <c r="W28" s="1" t="str">
        <f t="shared" si="3"/>
        <v>Niet</v>
      </c>
      <c r="X28" s="1" t="str">
        <f t="shared" si="0"/>
        <v>Niet</v>
      </c>
      <c r="Z28" s="1" t="s">
        <v>934</v>
      </c>
      <c r="AA28" s="1" t="s">
        <v>934</v>
      </c>
      <c r="AB28" s="1" t="s">
        <v>934</v>
      </c>
      <c r="AC28" s="1" t="s">
        <v>934</v>
      </c>
      <c r="AD28" s="1" t="s">
        <v>934</v>
      </c>
      <c r="AE28" s="1" t="s">
        <v>934</v>
      </c>
      <c r="AF28" s="1" t="s">
        <v>934</v>
      </c>
      <c r="AG28" s="1" t="s">
        <v>934</v>
      </c>
      <c r="AH28" s="1" t="s">
        <v>934</v>
      </c>
      <c r="AI28" s="1" t="s">
        <v>934</v>
      </c>
      <c r="AK28" s="1" t="s">
        <v>934</v>
      </c>
      <c r="AL28" s="1" t="s">
        <v>934</v>
      </c>
      <c r="AM28" s="1" t="s">
        <v>934</v>
      </c>
      <c r="AN28" s="1" t="s">
        <v>934</v>
      </c>
      <c r="AO28" s="1" t="s">
        <v>934</v>
      </c>
      <c r="AP28" s="1" t="s">
        <v>934</v>
      </c>
      <c r="AQ28" s="1" t="s">
        <v>934</v>
      </c>
      <c r="AS28" s="22"/>
    </row>
    <row r="29" spans="1:45" ht="201.6" hidden="1" customHeight="1" outlineLevel="3" x14ac:dyDescent="0.25">
      <c r="A29" s="3" t="str">
        <f t="shared" si="6"/>
        <v>Aansluitwijze</v>
      </c>
      <c r="B29" s="3" t="s">
        <v>338</v>
      </c>
      <c r="C29" s="3" t="s">
        <v>347</v>
      </c>
      <c r="E29" s="308"/>
      <c r="G29" s="302"/>
      <c r="I29" s="314"/>
      <c r="K29" s="306"/>
      <c r="L29" s="14" t="s">
        <v>23</v>
      </c>
      <c r="M29" s="10"/>
      <c r="R29" s="1" t="s">
        <v>147</v>
      </c>
      <c r="S29" s="22" t="s">
        <v>276</v>
      </c>
      <c r="T29" s="22"/>
      <c r="V29" s="1" t="str">
        <f>IF($V$1=$Z$1,Z29,IF($V$1=$AA$1,AA29,IF($V$1=$AB$1,AB29,IF($V$1=$AC$1,AC29,IF($V$1=$AD$1,AD29,IF($V$1=$AE$1,AE29,IF($V$1=$AF$1,AF29,IF($V$1=$AG$1,AG29,IF($V$1=$AH$1,AH29,IF($V$1=$AI$1,AI29,"Geen info"))))))))))</f>
        <v>Niet</v>
      </c>
      <c r="W29" s="1" t="str">
        <f t="shared" si="3"/>
        <v>Niet</v>
      </c>
      <c r="X29" s="1" t="str">
        <f t="shared" si="0"/>
        <v>Niet</v>
      </c>
      <c r="Z29" s="1" t="s">
        <v>934</v>
      </c>
      <c r="AA29" s="1" t="s">
        <v>934</v>
      </c>
      <c r="AB29" s="1" t="s">
        <v>934</v>
      </c>
      <c r="AC29" s="1" t="s">
        <v>934</v>
      </c>
      <c r="AD29" s="1" t="s">
        <v>934</v>
      </c>
      <c r="AE29" s="1" t="s">
        <v>934</v>
      </c>
      <c r="AF29" s="1" t="s">
        <v>934</v>
      </c>
      <c r="AG29" s="1" t="s">
        <v>934</v>
      </c>
      <c r="AH29" s="1" t="s">
        <v>934</v>
      </c>
      <c r="AI29" s="1" t="s">
        <v>934</v>
      </c>
      <c r="AK29" s="1" t="s">
        <v>934</v>
      </c>
      <c r="AL29" s="1" t="s">
        <v>934</v>
      </c>
      <c r="AM29" s="1" t="s">
        <v>934</v>
      </c>
      <c r="AN29" s="1" t="s">
        <v>934</v>
      </c>
      <c r="AO29" s="1" t="s">
        <v>934</v>
      </c>
      <c r="AP29" s="1" t="s">
        <v>934</v>
      </c>
      <c r="AQ29" s="1" t="s">
        <v>934</v>
      </c>
      <c r="AS29" s="22"/>
    </row>
    <row r="30" spans="1:45" ht="14.45" hidden="1" customHeight="1" outlineLevel="3" x14ac:dyDescent="0.25">
      <c r="A30" s="9" t="str">
        <f t="shared" si="6"/>
        <v>Afgeperst</v>
      </c>
      <c r="B30" s="9" t="s">
        <v>338</v>
      </c>
      <c r="C30" s="9" t="s">
        <v>348</v>
      </c>
      <c r="E30" s="308"/>
      <c r="G30" s="302"/>
      <c r="I30" s="314"/>
      <c r="K30" s="306"/>
      <c r="L30" s="13" t="s">
        <v>24</v>
      </c>
      <c r="M30" s="10"/>
      <c r="R30" s="1" t="s">
        <v>148</v>
      </c>
      <c r="S30" s="1"/>
      <c r="T30" s="1"/>
      <c r="V30" s="1" t="str">
        <f t="shared" si="2"/>
        <v>Niet</v>
      </c>
      <c r="W30" s="1" t="str">
        <f t="shared" si="3"/>
        <v>Niet</v>
      </c>
      <c r="X30" s="1" t="str">
        <f t="shared" si="0"/>
        <v>Niet</v>
      </c>
      <c r="Z30" s="1" t="s">
        <v>934</v>
      </c>
      <c r="AA30" s="1" t="s">
        <v>934</v>
      </c>
      <c r="AB30" s="1" t="s">
        <v>934</v>
      </c>
      <c r="AC30" s="1" t="s">
        <v>934</v>
      </c>
      <c r="AD30" s="1" t="s">
        <v>934</v>
      </c>
      <c r="AE30" s="1" t="s">
        <v>934</v>
      </c>
      <c r="AF30" s="1" t="s">
        <v>934</v>
      </c>
      <c r="AG30" s="1" t="s">
        <v>934</v>
      </c>
      <c r="AH30" s="1" t="s">
        <v>934</v>
      </c>
      <c r="AI30" s="1" t="s">
        <v>934</v>
      </c>
      <c r="AK30" s="1" t="s">
        <v>934</v>
      </c>
      <c r="AL30" s="1" t="s">
        <v>934</v>
      </c>
      <c r="AM30" s="1" t="s">
        <v>934</v>
      </c>
      <c r="AN30" s="1" t="s">
        <v>934</v>
      </c>
      <c r="AO30" s="1" t="s">
        <v>934</v>
      </c>
      <c r="AP30" s="1" t="s">
        <v>934</v>
      </c>
      <c r="AQ30" s="1" t="s">
        <v>934</v>
      </c>
      <c r="AS30" s="22"/>
    </row>
    <row r="31" spans="1:45" ht="72" hidden="1" customHeight="1" outlineLevel="3" x14ac:dyDescent="0.25">
      <c r="A31" s="3" t="str">
        <f t="shared" si="6"/>
        <v>AfnemerG</v>
      </c>
      <c r="B31" s="3" t="s">
        <v>344</v>
      </c>
      <c r="C31" s="3" t="s">
        <v>347</v>
      </c>
      <c r="E31" s="308"/>
      <c r="G31" s="302"/>
      <c r="I31" s="314"/>
      <c r="K31" s="306"/>
      <c r="L31" s="14" t="s">
        <v>25</v>
      </c>
      <c r="M31" s="10"/>
      <c r="R31" s="1" t="s">
        <v>149</v>
      </c>
      <c r="S31" s="22" t="s">
        <v>277</v>
      </c>
      <c r="T31" s="22"/>
      <c r="V31" s="1" t="str">
        <f t="shared" si="2"/>
        <v>Niet</v>
      </c>
      <c r="W31" s="1" t="str">
        <f t="shared" si="3"/>
        <v>Niet</v>
      </c>
      <c r="X31" s="1" t="str">
        <f t="shared" si="0"/>
        <v>Niet</v>
      </c>
      <c r="Z31" s="1" t="s">
        <v>934</v>
      </c>
      <c r="AA31" s="1" t="s">
        <v>934</v>
      </c>
      <c r="AB31" s="1" t="s">
        <v>934</v>
      </c>
      <c r="AC31" s="1" t="s">
        <v>934</v>
      </c>
      <c r="AD31" s="1" t="s">
        <v>934</v>
      </c>
      <c r="AE31" s="1" t="s">
        <v>934</v>
      </c>
      <c r="AF31" s="1" t="s">
        <v>934</v>
      </c>
      <c r="AG31" s="1" t="s">
        <v>934</v>
      </c>
      <c r="AH31" s="1" t="s">
        <v>934</v>
      </c>
      <c r="AI31" s="1" t="s">
        <v>934</v>
      </c>
      <c r="AK31" s="1" t="s">
        <v>934</v>
      </c>
      <c r="AL31" s="1" t="s">
        <v>934</v>
      </c>
      <c r="AM31" s="1" t="s">
        <v>934</v>
      </c>
      <c r="AN31" s="1" t="s">
        <v>934</v>
      </c>
      <c r="AO31" s="1" t="s">
        <v>934</v>
      </c>
      <c r="AP31" s="1" t="s">
        <v>934</v>
      </c>
      <c r="AQ31" s="1" t="s">
        <v>934</v>
      </c>
      <c r="AS31" s="22"/>
    </row>
    <row r="32" spans="1:45" ht="43.15" hidden="1" customHeight="1" outlineLevel="3" x14ac:dyDescent="0.25">
      <c r="A32" s="9" t="str">
        <f t="shared" si="6"/>
        <v>BKlep</v>
      </c>
      <c r="B32" s="9" t="s">
        <v>338</v>
      </c>
      <c r="C32" s="9" t="s">
        <v>348</v>
      </c>
      <c r="E32" s="308"/>
      <c r="G32" s="302"/>
      <c r="I32" s="314"/>
      <c r="K32" s="306"/>
      <c r="L32" s="13" t="s">
        <v>26</v>
      </c>
      <c r="M32" s="10"/>
      <c r="R32" s="1" t="s">
        <v>150</v>
      </c>
      <c r="S32" s="22" t="s">
        <v>278</v>
      </c>
      <c r="T32" s="22"/>
      <c r="V32" s="1" t="str">
        <f t="shared" si="2"/>
        <v>Niet</v>
      </c>
      <c r="W32" s="1" t="str">
        <f t="shared" si="3"/>
        <v>Niet</v>
      </c>
      <c r="X32" s="1" t="str">
        <f t="shared" si="0"/>
        <v>Niet</v>
      </c>
      <c r="Z32" s="1" t="s">
        <v>934</v>
      </c>
      <c r="AA32" s="1" t="s">
        <v>934</v>
      </c>
      <c r="AB32" s="1" t="s">
        <v>934</v>
      </c>
      <c r="AC32" s="1" t="s">
        <v>934</v>
      </c>
      <c r="AD32" s="1" t="s">
        <v>934</v>
      </c>
      <c r="AE32" s="1" t="s">
        <v>934</v>
      </c>
      <c r="AF32" s="1" t="s">
        <v>934</v>
      </c>
      <c r="AG32" s="1" t="s">
        <v>934</v>
      </c>
      <c r="AH32" s="1" t="s">
        <v>934</v>
      </c>
      <c r="AI32" s="1" t="s">
        <v>934</v>
      </c>
      <c r="AK32" s="1" t="s">
        <v>934</v>
      </c>
      <c r="AL32" s="1" t="s">
        <v>934</v>
      </c>
      <c r="AM32" s="1" t="s">
        <v>934</v>
      </c>
      <c r="AN32" s="1" t="s">
        <v>934</v>
      </c>
      <c r="AO32" s="1" t="s">
        <v>934</v>
      </c>
      <c r="AP32" s="1" t="s">
        <v>934</v>
      </c>
      <c r="AQ32" s="1" t="s">
        <v>934</v>
      </c>
      <c r="AS32" s="22"/>
    </row>
    <row r="33" spans="1:45" ht="86.45" hidden="1" customHeight="1" outlineLevel="3" x14ac:dyDescent="0.25">
      <c r="A33" s="3" t="str">
        <f t="shared" si="6"/>
        <v>Capaciteit</v>
      </c>
      <c r="B33" s="3" t="s">
        <v>338</v>
      </c>
      <c r="C33" s="3" t="s">
        <v>347</v>
      </c>
      <c r="E33" s="308"/>
      <c r="G33" s="302"/>
      <c r="I33" s="314"/>
      <c r="K33" s="306"/>
      <c r="L33" s="14" t="s">
        <v>27</v>
      </c>
      <c r="M33" s="10"/>
      <c r="R33" s="1" t="s">
        <v>151</v>
      </c>
      <c r="S33" s="22" t="s">
        <v>279</v>
      </c>
      <c r="T33" s="22"/>
      <c r="V33" s="1" t="str">
        <f t="shared" si="2"/>
        <v>Niet</v>
      </c>
      <c r="W33" s="1" t="str">
        <f t="shared" si="3"/>
        <v>Niet</v>
      </c>
      <c r="X33" s="1" t="str">
        <f t="shared" si="0"/>
        <v>Niet</v>
      </c>
      <c r="Z33" s="1" t="s">
        <v>934</v>
      </c>
      <c r="AA33" s="1" t="s">
        <v>934</v>
      </c>
      <c r="AB33" s="1" t="s">
        <v>934</v>
      </c>
      <c r="AC33" s="1" t="s">
        <v>934</v>
      </c>
      <c r="AD33" s="1" t="s">
        <v>934</v>
      </c>
      <c r="AE33" s="1" t="s">
        <v>934</v>
      </c>
      <c r="AF33" s="1" t="s">
        <v>934</v>
      </c>
      <c r="AG33" s="1" t="s">
        <v>934</v>
      </c>
      <c r="AH33" s="1" t="s">
        <v>934</v>
      </c>
      <c r="AI33" s="1" t="s">
        <v>934</v>
      </c>
      <c r="AK33" s="1" t="s">
        <v>934</v>
      </c>
      <c r="AL33" s="1" t="s">
        <v>934</v>
      </c>
      <c r="AM33" s="1" t="s">
        <v>934</v>
      </c>
      <c r="AN33" s="1" t="s">
        <v>934</v>
      </c>
      <c r="AO33" s="1" t="s">
        <v>934</v>
      </c>
      <c r="AP33" s="1" t="s">
        <v>934</v>
      </c>
      <c r="AQ33" s="1" t="s">
        <v>934</v>
      </c>
      <c r="AS33" s="22"/>
    </row>
    <row r="34" spans="1:45" ht="72" hidden="1" customHeight="1" outlineLevel="3" x14ac:dyDescent="0.25">
      <c r="A34" s="3" t="str">
        <f t="shared" si="6"/>
        <v>Hoofdkraantype</v>
      </c>
      <c r="B34" s="3" t="s">
        <v>338</v>
      </c>
      <c r="C34" s="3" t="s">
        <v>347</v>
      </c>
      <c r="E34" s="308"/>
      <c r="G34" s="302"/>
      <c r="I34" s="314"/>
      <c r="K34" s="306"/>
      <c r="L34" s="14" t="s">
        <v>28</v>
      </c>
      <c r="M34" s="10"/>
      <c r="R34" s="1" t="s">
        <v>152</v>
      </c>
      <c r="S34" s="22" t="s">
        <v>280</v>
      </c>
      <c r="T34" s="22"/>
      <c r="V34" s="1" t="str">
        <f t="shared" si="2"/>
        <v>Niet</v>
      </c>
      <c r="W34" s="1" t="str">
        <f t="shared" si="3"/>
        <v>Niet</v>
      </c>
      <c r="X34" s="1" t="str">
        <f t="shared" si="0"/>
        <v>Niet</v>
      </c>
      <c r="Z34" s="1" t="s">
        <v>934</v>
      </c>
      <c r="AA34" s="1" t="s">
        <v>934</v>
      </c>
      <c r="AB34" s="1" t="s">
        <v>934</v>
      </c>
      <c r="AC34" s="1" t="s">
        <v>934</v>
      </c>
      <c r="AD34" s="1" t="s">
        <v>934</v>
      </c>
      <c r="AE34" s="1" t="s">
        <v>934</v>
      </c>
      <c r="AF34" s="1" t="s">
        <v>934</v>
      </c>
      <c r="AG34" s="1" t="s">
        <v>934</v>
      </c>
      <c r="AH34" s="1" t="s">
        <v>934</v>
      </c>
      <c r="AI34" s="1" t="s">
        <v>934</v>
      </c>
      <c r="AK34" s="1" t="s">
        <v>934</v>
      </c>
      <c r="AL34" s="1" t="s">
        <v>934</v>
      </c>
      <c r="AM34" s="1" t="s">
        <v>934</v>
      </c>
      <c r="AN34" s="1" t="s">
        <v>934</v>
      </c>
      <c r="AO34" s="1" t="s">
        <v>934</v>
      </c>
      <c r="AP34" s="1" t="s">
        <v>934</v>
      </c>
      <c r="AQ34" s="1" t="s">
        <v>934</v>
      </c>
      <c r="AS34" s="22"/>
    </row>
    <row r="35" spans="1:45" ht="14.45" hidden="1" customHeight="1" outlineLevel="3" x14ac:dyDescent="0.25">
      <c r="A35" s="3" t="str">
        <f t="shared" si="6"/>
        <v>Huisdrukregelaar</v>
      </c>
      <c r="B35" s="3" t="s">
        <v>338</v>
      </c>
      <c r="C35" s="3" t="s">
        <v>347</v>
      </c>
      <c r="E35" s="308"/>
      <c r="G35" s="302"/>
      <c r="I35" s="314"/>
      <c r="K35" s="306"/>
      <c r="L35" s="14" t="s">
        <v>29</v>
      </c>
      <c r="M35" s="10"/>
      <c r="R35" s="1" t="s">
        <v>148</v>
      </c>
      <c r="S35" s="1"/>
      <c r="T35" s="1"/>
      <c r="V35" s="1" t="str">
        <f t="shared" si="2"/>
        <v>Niet</v>
      </c>
      <c r="W35" s="1" t="str">
        <f t="shared" si="3"/>
        <v>Niet</v>
      </c>
      <c r="X35" s="1" t="str">
        <f t="shared" si="0"/>
        <v>Niet</v>
      </c>
      <c r="Z35" s="1" t="s">
        <v>934</v>
      </c>
      <c r="AA35" s="1" t="s">
        <v>934</v>
      </c>
      <c r="AB35" s="1" t="s">
        <v>934</v>
      </c>
      <c r="AC35" s="1" t="s">
        <v>934</v>
      </c>
      <c r="AD35" s="1" t="s">
        <v>934</v>
      </c>
      <c r="AE35" s="1" t="s">
        <v>934</v>
      </c>
      <c r="AF35" s="1" t="s">
        <v>934</v>
      </c>
      <c r="AG35" s="1" t="s">
        <v>934</v>
      </c>
      <c r="AH35" s="1" t="s">
        <v>934</v>
      </c>
      <c r="AI35" s="1" t="s">
        <v>934</v>
      </c>
      <c r="AK35" s="1" t="s">
        <v>934</v>
      </c>
      <c r="AL35" s="1" t="s">
        <v>934</v>
      </c>
      <c r="AM35" s="1" t="s">
        <v>934</v>
      </c>
      <c r="AN35" s="1" t="s">
        <v>934</v>
      </c>
      <c r="AO35" s="1" t="s">
        <v>934</v>
      </c>
      <c r="AP35" s="1" t="s">
        <v>934</v>
      </c>
      <c r="AQ35" s="1" t="s">
        <v>934</v>
      </c>
      <c r="AS35" s="22"/>
    </row>
    <row r="36" spans="1:45" ht="316.89999999999998" hidden="1" customHeight="1" outlineLevel="3" x14ac:dyDescent="0.25">
      <c r="A36" s="3" t="str">
        <f t="shared" si="6"/>
        <v>Huisdrukregelaartype</v>
      </c>
      <c r="B36" s="3" t="s">
        <v>338</v>
      </c>
      <c r="C36" s="3" t="s">
        <v>347</v>
      </c>
      <c r="E36" s="308"/>
      <c r="G36" s="302"/>
      <c r="I36" s="314"/>
      <c r="K36" s="306"/>
      <c r="L36" s="14" t="s">
        <v>30</v>
      </c>
      <c r="M36" s="10"/>
      <c r="R36" s="1" t="s">
        <v>153</v>
      </c>
      <c r="S36" s="22" t="s">
        <v>326</v>
      </c>
      <c r="T36" s="22"/>
      <c r="V36" s="1" t="str">
        <f t="shared" si="2"/>
        <v>Niet</v>
      </c>
      <c r="W36" s="1" t="str">
        <f t="shared" si="3"/>
        <v>Niet</v>
      </c>
      <c r="X36" s="1" t="str">
        <f t="shared" si="0"/>
        <v>Niet</v>
      </c>
      <c r="Z36" s="1" t="s">
        <v>934</v>
      </c>
      <c r="AA36" s="1" t="s">
        <v>934</v>
      </c>
      <c r="AB36" s="1" t="s">
        <v>934</v>
      </c>
      <c r="AC36" s="1" t="s">
        <v>934</v>
      </c>
      <c r="AD36" s="1" t="s">
        <v>934</v>
      </c>
      <c r="AE36" s="1" t="s">
        <v>934</v>
      </c>
      <c r="AF36" s="1" t="s">
        <v>934</v>
      </c>
      <c r="AG36" s="1" t="s">
        <v>934</v>
      </c>
      <c r="AH36" s="1" t="s">
        <v>934</v>
      </c>
      <c r="AI36" s="1" t="s">
        <v>934</v>
      </c>
      <c r="AK36" s="1" t="s">
        <v>934</v>
      </c>
      <c r="AL36" s="1" t="s">
        <v>934</v>
      </c>
      <c r="AM36" s="1" t="s">
        <v>934</v>
      </c>
      <c r="AN36" s="1" t="s">
        <v>934</v>
      </c>
      <c r="AO36" s="1" t="s">
        <v>934</v>
      </c>
      <c r="AP36" s="1" t="s">
        <v>934</v>
      </c>
      <c r="AQ36" s="1" t="s">
        <v>934</v>
      </c>
      <c r="AS36" s="22"/>
    </row>
    <row r="37" spans="1:45" ht="43.15" hidden="1" customHeight="1" outlineLevel="3" x14ac:dyDescent="0.25">
      <c r="A37" s="9" t="str">
        <f t="shared" si="6"/>
        <v>FabrikantHuisdrukregelaar</v>
      </c>
      <c r="B37" s="9" t="s">
        <v>338</v>
      </c>
      <c r="C37" s="9" t="s">
        <v>348</v>
      </c>
      <c r="E37" s="308"/>
      <c r="G37" s="302"/>
      <c r="I37" s="314"/>
      <c r="K37" s="306"/>
      <c r="L37" s="13" t="s">
        <v>31</v>
      </c>
      <c r="M37" s="10"/>
      <c r="R37" s="1" t="s">
        <v>154</v>
      </c>
      <c r="S37" s="22" t="s">
        <v>281</v>
      </c>
      <c r="T37" s="22"/>
      <c r="V37" s="1" t="str">
        <f t="shared" si="2"/>
        <v>Niet</v>
      </c>
      <c r="W37" s="1" t="str">
        <f t="shared" si="3"/>
        <v>Niet</v>
      </c>
      <c r="X37" s="1" t="str">
        <f t="shared" si="0"/>
        <v>Niet</v>
      </c>
      <c r="Y37" s="2">
        <v>0</v>
      </c>
      <c r="Z37" s="1" t="s">
        <v>934</v>
      </c>
      <c r="AA37" s="1" t="s">
        <v>934</v>
      </c>
      <c r="AB37" s="1" t="s">
        <v>934</v>
      </c>
      <c r="AC37" s="1" t="s">
        <v>934</v>
      </c>
      <c r="AD37" s="1" t="s">
        <v>934</v>
      </c>
      <c r="AE37" s="1" t="s">
        <v>934</v>
      </c>
      <c r="AF37" s="1" t="s">
        <v>934</v>
      </c>
      <c r="AG37" s="1" t="s">
        <v>934</v>
      </c>
      <c r="AH37" s="1" t="s">
        <v>934</v>
      </c>
      <c r="AI37" s="1" t="s">
        <v>934</v>
      </c>
      <c r="AK37" s="1" t="s">
        <v>934</v>
      </c>
      <c r="AL37" s="1" t="s">
        <v>934</v>
      </c>
      <c r="AM37" s="1" t="s">
        <v>934</v>
      </c>
      <c r="AN37" s="1" t="s">
        <v>934</v>
      </c>
      <c r="AO37" s="1" t="s">
        <v>934</v>
      </c>
      <c r="AP37" s="1" t="s">
        <v>934</v>
      </c>
      <c r="AQ37" s="1" t="s">
        <v>934</v>
      </c>
      <c r="AS37" s="22"/>
    </row>
    <row r="38" spans="1:45" ht="14.45" hidden="1" customHeight="1" outlineLevel="3" x14ac:dyDescent="0.25">
      <c r="A38" s="9" t="str">
        <f t="shared" si="6"/>
        <v>FabricagedatumHuisdrukregelaar</v>
      </c>
      <c r="B38" s="9" t="s">
        <v>341</v>
      </c>
      <c r="C38" s="9" t="s">
        <v>348</v>
      </c>
      <c r="E38" s="308"/>
      <c r="G38" s="302"/>
      <c r="I38" s="314"/>
      <c r="K38" s="306"/>
      <c r="L38" s="13" t="s">
        <v>32</v>
      </c>
      <c r="M38" s="10"/>
      <c r="R38" s="1" t="s">
        <v>141</v>
      </c>
      <c r="S38" s="1"/>
      <c r="T38" s="1"/>
      <c r="V38" s="1" t="str">
        <f t="shared" si="2"/>
        <v>Niet</v>
      </c>
      <c r="W38" s="1" t="str">
        <f t="shared" si="3"/>
        <v>Niet</v>
      </c>
      <c r="X38" s="1" t="str">
        <f t="shared" si="0"/>
        <v>Niet</v>
      </c>
      <c r="Z38" s="1" t="s">
        <v>934</v>
      </c>
      <c r="AA38" s="1" t="s">
        <v>934</v>
      </c>
      <c r="AB38" s="1" t="s">
        <v>934</v>
      </c>
      <c r="AC38" s="1" t="s">
        <v>934</v>
      </c>
      <c r="AD38" s="1" t="s">
        <v>934</v>
      </c>
      <c r="AE38" s="1" t="s">
        <v>934</v>
      </c>
      <c r="AF38" s="1" t="s">
        <v>934</v>
      </c>
      <c r="AG38" s="1" t="s">
        <v>934</v>
      </c>
      <c r="AH38" s="1" t="s">
        <v>934</v>
      </c>
      <c r="AI38" s="1" t="s">
        <v>934</v>
      </c>
      <c r="AK38" s="1" t="s">
        <v>934</v>
      </c>
      <c r="AL38" s="1" t="s">
        <v>934</v>
      </c>
      <c r="AM38" s="1" t="s">
        <v>934</v>
      </c>
      <c r="AN38" s="1" t="s">
        <v>934</v>
      </c>
      <c r="AO38" s="1" t="s">
        <v>934</v>
      </c>
      <c r="AP38" s="1" t="s">
        <v>934</v>
      </c>
      <c r="AQ38" s="1" t="s">
        <v>934</v>
      </c>
      <c r="AS38" s="22"/>
    </row>
    <row r="39" spans="1:45" ht="72" hidden="1" customHeight="1" outlineLevel="3" x14ac:dyDescent="0.25">
      <c r="A39" s="9" t="str">
        <f t="shared" si="6"/>
        <v>Gasmeterbeugeltype</v>
      </c>
      <c r="B39" s="9" t="s">
        <v>338</v>
      </c>
      <c r="C39" s="9" t="s">
        <v>348</v>
      </c>
      <c r="E39" s="308"/>
      <c r="G39" s="302"/>
      <c r="I39" s="314"/>
      <c r="K39" s="306"/>
      <c r="L39" s="13" t="s">
        <v>33</v>
      </c>
      <c r="M39" s="10"/>
      <c r="R39" s="1" t="s">
        <v>155</v>
      </c>
      <c r="S39" s="22" t="s">
        <v>282</v>
      </c>
      <c r="T39" s="22"/>
      <c r="V39" s="1" t="str">
        <f t="shared" si="2"/>
        <v>Niet</v>
      </c>
      <c r="W39" s="1" t="str">
        <f t="shared" si="3"/>
        <v>Niet</v>
      </c>
      <c r="X39" s="1" t="str">
        <f t="shared" si="0"/>
        <v>Niet</v>
      </c>
      <c r="Z39" s="1" t="s">
        <v>934</v>
      </c>
      <c r="AA39" s="1" t="s">
        <v>934</v>
      </c>
      <c r="AB39" s="1" t="s">
        <v>934</v>
      </c>
      <c r="AC39" s="1" t="s">
        <v>934</v>
      </c>
      <c r="AD39" s="1" t="s">
        <v>934</v>
      </c>
      <c r="AE39" s="1" t="s">
        <v>934</v>
      </c>
      <c r="AF39" s="1" t="s">
        <v>934</v>
      </c>
      <c r="AG39" s="1" t="s">
        <v>934</v>
      </c>
      <c r="AH39" s="1" t="s">
        <v>934</v>
      </c>
      <c r="AI39" s="1" t="s">
        <v>934</v>
      </c>
      <c r="AK39" s="1" t="s">
        <v>934</v>
      </c>
      <c r="AL39" s="1" t="s">
        <v>934</v>
      </c>
      <c r="AM39" s="1" t="s">
        <v>934</v>
      </c>
      <c r="AN39" s="1" t="s">
        <v>934</v>
      </c>
      <c r="AO39" s="1" t="s">
        <v>934</v>
      </c>
      <c r="AP39" s="1" t="s">
        <v>934</v>
      </c>
      <c r="AQ39" s="1" t="s">
        <v>934</v>
      </c>
      <c r="AS39" s="22"/>
    </row>
    <row r="40" spans="1:45" ht="388.9" hidden="1" customHeight="1" outlineLevel="3" x14ac:dyDescent="0.25">
      <c r="A40" s="3" t="str">
        <f t="shared" si="6"/>
        <v>TekeningnummerMeteropstelling</v>
      </c>
      <c r="B40" s="3" t="s">
        <v>338</v>
      </c>
      <c r="C40" s="3" t="s">
        <v>347</v>
      </c>
      <c r="E40" s="308"/>
      <c r="G40" s="302"/>
      <c r="I40" s="314"/>
      <c r="K40" s="306"/>
      <c r="L40" s="14" t="s">
        <v>34</v>
      </c>
      <c r="M40" s="10"/>
      <c r="R40" s="1" t="s">
        <v>156</v>
      </c>
      <c r="S40" s="22" t="s">
        <v>283</v>
      </c>
      <c r="T40" s="22"/>
      <c r="V40" s="1" t="str">
        <f t="shared" si="2"/>
        <v>Niet</v>
      </c>
      <c r="W40" s="1" t="str">
        <f t="shared" si="3"/>
        <v>Niet</v>
      </c>
      <c r="X40" s="1" t="str">
        <f t="shared" si="0"/>
        <v>Niet</v>
      </c>
      <c r="Z40" s="1" t="s">
        <v>934</v>
      </c>
      <c r="AA40" s="1" t="s">
        <v>934</v>
      </c>
      <c r="AB40" s="1" t="s">
        <v>934</v>
      </c>
      <c r="AC40" s="1" t="s">
        <v>934</v>
      </c>
      <c r="AD40" s="1" t="s">
        <v>934</v>
      </c>
      <c r="AE40" s="1" t="s">
        <v>934</v>
      </c>
      <c r="AF40" s="1" t="s">
        <v>934</v>
      </c>
      <c r="AG40" s="1" t="s">
        <v>934</v>
      </c>
      <c r="AH40" s="1" t="s">
        <v>934</v>
      </c>
      <c r="AI40" s="1" t="s">
        <v>934</v>
      </c>
      <c r="AK40" s="1" t="s">
        <v>934</v>
      </c>
      <c r="AL40" s="1" t="s">
        <v>934</v>
      </c>
      <c r="AM40" s="1" t="s">
        <v>934</v>
      </c>
      <c r="AN40" s="1" t="s">
        <v>934</v>
      </c>
      <c r="AO40" s="1" t="s">
        <v>934</v>
      </c>
      <c r="AP40" s="1" t="s">
        <v>934</v>
      </c>
      <c r="AQ40" s="1" t="s">
        <v>934</v>
      </c>
      <c r="AS40" s="22"/>
    </row>
    <row r="41" spans="1:45" ht="14.45" hidden="1" customHeight="1" outlineLevel="3" x14ac:dyDescent="0.25">
      <c r="A41" s="3" t="str">
        <f t="shared" si="6"/>
        <v>ZakkendeGrondConstructie [+]</v>
      </c>
      <c r="B41" s="3" t="s">
        <v>338</v>
      </c>
      <c r="C41" s="3" t="s">
        <v>347</v>
      </c>
      <c r="E41" s="308"/>
      <c r="G41" s="302"/>
      <c r="I41" s="314"/>
      <c r="K41" s="306"/>
      <c r="L41" s="14" t="s">
        <v>187</v>
      </c>
      <c r="M41" s="10"/>
      <c r="R41" s="1" t="s">
        <v>206</v>
      </c>
      <c r="S41" s="1"/>
      <c r="T41" s="1"/>
      <c r="V41" s="1" t="str">
        <f t="shared" si="2"/>
        <v>Niet</v>
      </c>
      <c r="W41" s="1" t="str">
        <f t="shared" si="3"/>
        <v>Niet</v>
      </c>
      <c r="X41" s="1" t="str">
        <f t="shared" si="0"/>
        <v>Niet</v>
      </c>
      <c r="Z41" s="1" t="s">
        <v>934</v>
      </c>
      <c r="AA41" s="1" t="s">
        <v>934</v>
      </c>
      <c r="AB41" s="1" t="s">
        <v>934</v>
      </c>
      <c r="AC41" s="1" t="s">
        <v>934</v>
      </c>
      <c r="AD41" s="1" t="s">
        <v>934</v>
      </c>
      <c r="AE41" s="1" t="s">
        <v>934</v>
      </c>
      <c r="AF41" s="1" t="s">
        <v>934</v>
      </c>
      <c r="AG41" s="1" t="s">
        <v>934</v>
      </c>
      <c r="AH41" s="1" t="s">
        <v>934</v>
      </c>
      <c r="AI41" s="1" t="s">
        <v>934</v>
      </c>
      <c r="AJ41" s="1"/>
      <c r="AK41" s="1" t="s">
        <v>934</v>
      </c>
      <c r="AL41" s="1" t="s">
        <v>934</v>
      </c>
      <c r="AM41" s="1" t="s">
        <v>934</v>
      </c>
      <c r="AN41" s="1" t="s">
        <v>934</v>
      </c>
      <c r="AO41" s="1" t="s">
        <v>934</v>
      </c>
      <c r="AP41" s="1" t="s">
        <v>934</v>
      </c>
      <c r="AQ41" s="1" t="s">
        <v>934</v>
      </c>
      <c r="AS41" s="22"/>
    </row>
    <row r="42" spans="1:45" ht="86.45" hidden="1" customHeight="1" outlineLevel="4" x14ac:dyDescent="0.25">
      <c r="A42" s="8" t="str">
        <f>N42</f>
        <v>Type</v>
      </c>
      <c r="B42" s="8" t="s">
        <v>341</v>
      </c>
      <c r="C42" s="8" t="s">
        <v>346</v>
      </c>
      <c r="E42" s="308"/>
      <c r="G42" s="302"/>
      <c r="I42" s="314"/>
      <c r="K42" s="306"/>
      <c r="L42" s="4"/>
      <c r="M42" s="306" t="s">
        <v>35</v>
      </c>
      <c r="N42" s="8" t="s">
        <v>36</v>
      </c>
      <c r="O42" s="10"/>
      <c r="R42" s="1" t="s">
        <v>157</v>
      </c>
      <c r="S42" s="22" t="s">
        <v>284</v>
      </c>
      <c r="T42" s="22"/>
      <c r="V42" s="1" t="str">
        <f t="shared" si="2"/>
        <v>Niet</v>
      </c>
      <c r="W42" s="1" t="str">
        <f t="shared" si="3"/>
        <v>Niet</v>
      </c>
      <c r="X42" s="1" t="str">
        <f t="shared" si="0"/>
        <v>Niet</v>
      </c>
      <c r="Z42" s="1" t="s">
        <v>934</v>
      </c>
      <c r="AA42" s="1" t="s">
        <v>934</v>
      </c>
      <c r="AB42" s="1" t="s">
        <v>934</v>
      </c>
      <c r="AC42" s="1" t="s">
        <v>934</v>
      </c>
      <c r="AD42" s="1" t="s">
        <v>934</v>
      </c>
      <c r="AE42" s="1" t="s">
        <v>934</v>
      </c>
      <c r="AF42" s="1" t="s">
        <v>934</v>
      </c>
      <c r="AG42" s="1" t="s">
        <v>934</v>
      </c>
      <c r="AH42" s="1" t="s">
        <v>934</v>
      </c>
      <c r="AI42" s="1" t="s">
        <v>934</v>
      </c>
      <c r="AK42" s="5" t="s">
        <v>934</v>
      </c>
      <c r="AL42" s="5" t="s">
        <v>934</v>
      </c>
      <c r="AM42" s="5" t="s">
        <v>934</v>
      </c>
      <c r="AN42" s="5" t="s">
        <v>934</v>
      </c>
      <c r="AO42" s="5" t="s">
        <v>934</v>
      </c>
      <c r="AP42" s="1" t="s">
        <v>934</v>
      </c>
      <c r="AQ42" s="1" t="s">
        <v>934</v>
      </c>
      <c r="AS42" s="22"/>
    </row>
    <row r="43" spans="1:45" ht="43.15" hidden="1" customHeight="1" outlineLevel="4" x14ac:dyDescent="0.25">
      <c r="A43" s="3" t="str">
        <f>N43</f>
        <v>Armrichting</v>
      </c>
      <c r="B43" s="3" t="s">
        <v>341</v>
      </c>
      <c r="C43" s="3" t="s">
        <v>347</v>
      </c>
      <c r="E43" s="308"/>
      <c r="G43" s="302"/>
      <c r="I43" s="314"/>
      <c r="K43" s="306"/>
      <c r="M43" s="306"/>
      <c r="N43" s="3" t="s">
        <v>37</v>
      </c>
      <c r="O43" s="10"/>
      <c r="R43" s="1" t="s">
        <v>158</v>
      </c>
      <c r="S43" s="22" t="s">
        <v>285</v>
      </c>
      <c r="T43" s="22"/>
      <c r="V43" s="1" t="str">
        <f t="shared" si="2"/>
        <v>Niet</v>
      </c>
      <c r="W43" s="1" t="str">
        <f t="shared" si="3"/>
        <v>Niet</v>
      </c>
      <c r="X43" s="1" t="str">
        <f t="shared" si="0"/>
        <v>Niet</v>
      </c>
      <c r="Z43" s="1" t="s">
        <v>934</v>
      </c>
      <c r="AA43" s="1" t="s">
        <v>934</v>
      </c>
      <c r="AB43" s="1" t="s">
        <v>934</v>
      </c>
      <c r="AC43" s="1" t="s">
        <v>934</v>
      </c>
      <c r="AD43" s="1" t="s">
        <v>934</v>
      </c>
      <c r="AE43" s="1" t="s">
        <v>934</v>
      </c>
      <c r="AF43" s="1" t="s">
        <v>934</v>
      </c>
      <c r="AG43" s="1" t="s">
        <v>934</v>
      </c>
      <c r="AH43" s="1" t="s">
        <v>934</v>
      </c>
      <c r="AI43" s="1" t="s">
        <v>934</v>
      </c>
      <c r="AK43" s="5" t="s">
        <v>934</v>
      </c>
      <c r="AL43" s="5" t="s">
        <v>934</v>
      </c>
      <c r="AM43" s="5" t="s">
        <v>934</v>
      </c>
      <c r="AN43" s="5" t="s">
        <v>934</v>
      </c>
      <c r="AO43" s="5" t="s">
        <v>934</v>
      </c>
      <c r="AP43" s="1" t="s">
        <v>934</v>
      </c>
      <c r="AQ43" s="1" t="s">
        <v>934</v>
      </c>
      <c r="AS43" s="22"/>
    </row>
    <row r="44" spans="1:45" ht="28.9" hidden="1" customHeight="1" outlineLevel="4" x14ac:dyDescent="0.25">
      <c r="A44" s="3" t="str">
        <f>N44</f>
        <v>Armlengte</v>
      </c>
      <c r="B44" s="3" t="s">
        <v>341</v>
      </c>
      <c r="C44" s="3" t="s">
        <v>347</v>
      </c>
      <c r="E44" s="308"/>
      <c r="G44" s="302"/>
      <c r="I44" s="314"/>
      <c r="K44" s="306"/>
      <c r="M44" s="306"/>
      <c r="N44" s="3" t="s">
        <v>38</v>
      </c>
      <c r="O44" s="10"/>
      <c r="R44" s="1" t="s">
        <v>159</v>
      </c>
      <c r="S44" s="22" t="s">
        <v>286</v>
      </c>
      <c r="T44" s="22"/>
      <c r="V44" s="1" t="str">
        <f t="shared" si="2"/>
        <v>Niet</v>
      </c>
      <c r="W44" s="1" t="str">
        <f t="shared" si="3"/>
        <v>Niet</v>
      </c>
      <c r="X44" s="1" t="str">
        <f t="shared" si="0"/>
        <v>Niet</v>
      </c>
      <c r="Z44" s="1" t="s">
        <v>934</v>
      </c>
      <c r="AA44" s="1" t="s">
        <v>934</v>
      </c>
      <c r="AB44" s="1" t="s">
        <v>934</v>
      </c>
      <c r="AC44" s="1" t="s">
        <v>934</v>
      </c>
      <c r="AD44" s="1" t="s">
        <v>934</v>
      </c>
      <c r="AE44" s="1" t="s">
        <v>934</v>
      </c>
      <c r="AF44" s="1" t="s">
        <v>934</v>
      </c>
      <c r="AG44" s="1" t="s">
        <v>934</v>
      </c>
      <c r="AH44" s="1" t="s">
        <v>934</v>
      </c>
      <c r="AI44" s="1" t="s">
        <v>934</v>
      </c>
      <c r="AK44" s="5" t="s">
        <v>934</v>
      </c>
      <c r="AL44" s="5" t="s">
        <v>934</v>
      </c>
      <c r="AM44" s="5" t="s">
        <v>934</v>
      </c>
      <c r="AN44" s="5" t="s">
        <v>934</v>
      </c>
      <c r="AO44" s="5" t="s">
        <v>934</v>
      </c>
      <c r="AP44" s="1" t="s">
        <v>934</v>
      </c>
      <c r="AQ44" s="1" t="s">
        <v>934</v>
      </c>
      <c r="AS44" s="22"/>
    </row>
    <row r="45" spans="1:45" ht="14.45" hidden="1" customHeight="1" outlineLevel="3" x14ac:dyDescent="0.25">
      <c r="A45" s="3" t="str">
        <f t="shared" si="6"/>
        <v>Hoofdleiding [+]</v>
      </c>
      <c r="B45" s="3" t="s">
        <v>338</v>
      </c>
      <c r="C45" s="3" t="s">
        <v>347</v>
      </c>
      <c r="E45" s="308"/>
      <c r="G45" s="302"/>
      <c r="I45" s="314"/>
      <c r="K45" s="306"/>
      <c r="L45" s="14" t="s">
        <v>190</v>
      </c>
      <c r="M45" s="10"/>
      <c r="R45" s="1"/>
      <c r="S45" s="1"/>
      <c r="T45" s="1"/>
      <c r="V45" s="1" t="str">
        <f t="shared" si="2"/>
        <v>Niet</v>
      </c>
      <c r="W45" s="1" t="str">
        <f t="shared" si="2"/>
        <v>Niet</v>
      </c>
      <c r="X45" s="1" t="str">
        <f t="shared" si="0"/>
        <v>Niet</v>
      </c>
      <c r="Z45" s="1" t="s">
        <v>934</v>
      </c>
      <c r="AA45" s="1" t="s">
        <v>934</v>
      </c>
      <c r="AB45" s="1" t="s">
        <v>934</v>
      </c>
      <c r="AC45" s="1" t="s">
        <v>934</v>
      </c>
      <c r="AD45" s="1" t="s">
        <v>934</v>
      </c>
      <c r="AE45" s="1" t="s">
        <v>934</v>
      </c>
      <c r="AF45" s="1" t="s">
        <v>934</v>
      </c>
      <c r="AG45" s="1" t="s">
        <v>934</v>
      </c>
      <c r="AH45" s="1" t="s">
        <v>934</v>
      </c>
      <c r="AI45" s="1" t="s">
        <v>934</v>
      </c>
      <c r="AK45" s="1" t="s">
        <v>934</v>
      </c>
      <c r="AL45" s="1" t="s">
        <v>934</v>
      </c>
      <c r="AM45" s="1" t="s">
        <v>934</v>
      </c>
      <c r="AN45" s="1" t="s">
        <v>934</v>
      </c>
      <c r="AO45" s="1" t="s">
        <v>934</v>
      </c>
      <c r="AP45" s="1" t="s">
        <v>934</v>
      </c>
      <c r="AQ45" s="1" t="s">
        <v>934</v>
      </c>
      <c r="AS45" s="22"/>
    </row>
    <row r="46" spans="1:45" ht="144" hidden="1" customHeight="1" outlineLevel="4" x14ac:dyDescent="0.25">
      <c r="A46" s="3" t="str">
        <f>N46</f>
        <v>Bekleding</v>
      </c>
      <c r="B46" s="3" t="s">
        <v>341</v>
      </c>
      <c r="C46" s="3" t="s">
        <v>347</v>
      </c>
      <c r="E46" s="308"/>
      <c r="G46" s="302"/>
      <c r="I46" s="314"/>
      <c r="K46" s="306"/>
      <c r="L46" s="4"/>
      <c r="M46" s="306" t="s">
        <v>39</v>
      </c>
      <c r="N46" s="3" t="s">
        <v>40</v>
      </c>
      <c r="O46" s="10"/>
      <c r="R46" s="1" t="s">
        <v>160</v>
      </c>
      <c r="S46" s="22" t="s">
        <v>287</v>
      </c>
      <c r="T46" s="22"/>
      <c r="V46" s="1" t="str">
        <f t="shared" si="2"/>
        <v>Niet</v>
      </c>
      <c r="W46" s="1" t="str">
        <f t="shared" si="3"/>
        <v>Niet</v>
      </c>
      <c r="X46" s="1" t="str">
        <f t="shared" si="0"/>
        <v>Niet</v>
      </c>
      <c r="Z46" s="1" t="s">
        <v>934</v>
      </c>
      <c r="AA46" s="1" t="s">
        <v>934</v>
      </c>
      <c r="AB46" s="1" t="s">
        <v>934</v>
      </c>
      <c r="AC46" s="1" t="s">
        <v>934</v>
      </c>
      <c r="AD46" s="1" t="s">
        <v>934</v>
      </c>
      <c r="AE46" s="1" t="s">
        <v>934</v>
      </c>
      <c r="AF46" s="1" t="s">
        <v>934</v>
      </c>
      <c r="AG46" s="1" t="s">
        <v>934</v>
      </c>
      <c r="AH46" s="1" t="s">
        <v>934</v>
      </c>
      <c r="AI46" s="1" t="s">
        <v>934</v>
      </c>
      <c r="AK46" s="1" t="s">
        <v>934</v>
      </c>
      <c r="AL46" s="1" t="s">
        <v>934</v>
      </c>
      <c r="AM46" s="1" t="s">
        <v>934</v>
      </c>
      <c r="AN46" s="1" t="s">
        <v>934</v>
      </c>
      <c r="AO46" s="1" t="s">
        <v>934</v>
      </c>
      <c r="AP46" s="1" t="s">
        <v>934</v>
      </c>
      <c r="AQ46" s="1" t="s">
        <v>934</v>
      </c>
      <c r="AS46" s="22"/>
    </row>
    <row r="47" spans="1:45" ht="14.45" hidden="1" customHeight="1" outlineLevel="4" x14ac:dyDescent="0.25">
      <c r="A47" s="8" t="str">
        <f t="shared" ref="A47:A51" si="7">N47</f>
        <v>Materiaal</v>
      </c>
      <c r="B47" s="8" t="s">
        <v>341</v>
      </c>
      <c r="C47" s="8" t="s">
        <v>346</v>
      </c>
      <c r="E47" s="308"/>
      <c r="G47" s="302"/>
      <c r="I47" s="314"/>
      <c r="K47" s="306"/>
      <c r="M47" s="306"/>
      <c r="N47" s="8" t="s">
        <v>41</v>
      </c>
      <c r="O47" s="10"/>
      <c r="R47" s="1" t="s">
        <v>137</v>
      </c>
      <c r="S47" s="1"/>
      <c r="T47" s="1"/>
      <c r="V47" s="1" t="str">
        <f t="shared" si="2"/>
        <v>Niet</v>
      </c>
      <c r="W47" s="1" t="str">
        <f t="shared" si="3"/>
        <v>Niet</v>
      </c>
      <c r="X47" s="1" t="str">
        <f t="shared" si="0"/>
        <v>Niet</v>
      </c>
      <c r="Z47" s="1" t="s">
        <v>934</v>
      </c>
      <c r="AA47" s="1" t="s">
        <v>934</v>
      </c>
      <c r="AB47" s="1" t="s">
        <v>934</v>
      </c>
      <c r="AC47" s="1" t="s">
        <v>934</v>
      </c>
      <c r="AD47" s="1" t="s">
        <v>934</v>
      </c>
      <c r="AE47" s="1" t="s">
        <v>934</v>
      </c>
      <c r="AF47" s="1" t="s">
        <v>934</v>
      </c>
      <c r="AG47" s="1" t="s">
        <v>934</v>
      </c>
      <c r="AH47" s="1" t="s">
        <v>934</v>
      </c>
      <c r="AI47" s="1" t="s">
        <v>934</v>
      </c>
      <c r="AK47" s="1" t="s">
        <v>934</v>
      </c>
      <c r="AL47" s="1" t="s">
        <v>934</v>
      </c>
      <c r="AM47" s="1" t="s">
        <v>934</v>
      </c>
      <c r="AN47" s="1" t="s">
        <v>934</v>
      </c>
      <c r="AO47" s="1" t="s">
        <v>934</v>
      </c>
      <c r="AP47" s="1" t="s">
        <v>934</v>
      </c>
      <c r="AQ47" s="1" t="s">
        <v>934</v>
      </c>
      <c r="AS47" s="22"/>
    </row>
    <row r="48" spans="1:45" ht="43.15" hidden="1" customHeight="1" outlineLevel="4" x14ac:dyDescent="0.25">
      <c r="A48" s="8" t="str">
        <f t="shared" si="7"/>
        <v>Netdruk</v>
      </c>
      <c r="B48" s="8" t="s">
        <v>341</v>
      </c>
      <c r="C48" s="8" t="s">
        <v>346</v>
      </c>
      <c r="E48" s="308"/>
      <c r="G48" s="302"/>
      <c r="I48" s="314"/>
      <c r="K48" s="306"/>
      <c r="M48" s="306"/>
      <c r="N48" s="8" t="s">
        <v>42</v>
      </c>
      <c r="O48" s="10"/>
      <c r="R48" s="1" t="s">
        <v>161</v>
      </c>
      <c r="S48" s="22" t="s">
        <v>288</v>
      </c>
      <c r="T48" s="22"/>
      <c r="V48" s="1" t="str">
        <f t="shared" si="2"/>
        <v>Niet</v>
      </c>
      <c r="W48" s="1" t="str">
        <f t="shared" si="3"/>
        <v>Niet</v>
      </c>
      <c r="X48" s="1" t="str">
        <f t="shared" si="0"/>
        <v>Niet</v>
      </c>
      <c r="Z48" s="1" t="s">
        <v>934</v>
      </c>
      <c r="AA48" s="1" t="s">
        <v>934</v>
      </c>
      <c r="AB48" s="1" t="s">
        <v>934</v>
      </c>
      <c r="AC48" s="1" t="s">
        <v>934</v>
      </c>
      <c r="AD48" s="1" t="s">
        <v>934</v>
      </c>
      <c r="AE48" s="1" t="s">
        <v>934</v>
      </c>
      <c r="AF48" s="1" t="s">
        <v>934</v>
      </c>
      <c r="AG48" s="1" t="s">
        <v>934</v>
      </c>
      <c r="AH48" s="1" t="s">
        <v>934</v>
      </c>
      <c r="AI48" s="1" t="s">
        <v>934</v>
      </c>
      <c r="AK48" s="1" t="s">
        <v>934</v>
      </c>
      <c r="AL48" s="1" t="s">
        <v>934</v>
      </c>
      <c r="AM48" s="1" t="s">
        <v>934</v>
      </c>
      <c r="AN48" s="1" t="s">
        <v>934</v>
      </c>
      <c r="AO48" s="1" t="s">
        <v>934</v>
      </c>
      <c r="AP48" s="1" t="s">
        <v>934</v>
      </c>
      <c r="AQ48" s="1" t="s">
        <v>934</v>
      </c>
      <c r="AS48" s="22"/>
    </row>
    <row r="49" spans="1:45" ht="409.15" hidden="1" customHeight="1" outlineLevel="4" x14ac:dyDescent="0.25">
      <c r="A49" s="8" t="str">
        <f t="shared" si="7"/>
        <v>Diameter</v>
      </c>
      <c r="B49" s="8" t="s">
        <v>341</v>
      </c>
      <c r="C49" s="8" t="s">
        <v>346</v>
      </c>
      <c r="E49" s="308"/>
      <c r="G49" s="302"/>
      <c r="I49" s="314"/>
      <c r="K49" s="306"/>
      <c r="M49" s="306"/>
      <c r="N49" s="8" t="s">
        <v>43</v>
      </c>
      <c r="O49" s="10"/>
      <c r="R49" s="1" t="s">
        <v>162</v>
      </c>
      <c r="S49" s="22" t="s">
        <v>289</v>
      </c>
      <c r="T49" s="22"/>
      <c r="V49" s="1" t="str">
        <f t="shared" si="2"/>
        <v>Niet</v>
      </c>
      <c r="W49" s="1" t="str">
        <f t="shared" si="3"/>
        <v>Niet</v>
      </c>
      <c r="X49" s="1" t="str">
        <f t="shared" si="0"/>
        <v>Niet</v>
      </c>
      <c r="Z49" s="1" t="s">
        <v>934</v>
      </c>
      <c r="AA49" s="1" t="s">
        <v>934</v>
      </c>
      <c r="AB49" s="1" t="s">
        <v>934</v>
      </c>
      <c r="AC49" s="1" t="s">
        <v>934</v>
      </c>
      <c r="AD49" s="1" t="s">
        <v>934</v>
      </c>
      <c r="AE49" s="1" t="s">
        <v>934</v>
      </c>
      <c r="AF49" s="1" t="s">
        <v>934</v>
      </c>
      <c r="AG49" s="1" t="s">
        <v>934</v>
      </c>
      <c r="AH49" s="1" t="s">
        <v>934</v>
      </c>
      <c r="AI49" s="1" t="s">
        <v>934</v>
      </c>
      <c r="AK49" s="1" t="s">
        <v>934</v>
      </c>
      <c r="AL49" s="1" t="s">
        <v>934</v>
      </c>
      <c r="AM49" s="1" t="s">
        <v>934</v>
      </c>
      <c r="AN49" s="1" t="s">
        <v>934</v>
      </c>
      <c r="AO49" s="1" t="s">
        <v>934</v>
      </c>
      <c r="AP49" s="1" t="s">
        <v>934</v>
      </c>
      <c r="AQ49" s="1" t="s">
        <v>934</v>
      </c>
      <c r="AS49" s="22"/>
    </row>
    <row r="50" spans="1:45" ht="14.45" hidden="1" customHeight="1" outlineLevel="3" x14ac:dyDescent="0.25">
      <c r="A50" s="3" t="str">
        <f>L50</f>
        <v>Aansluitleiding [+]</v>
      </c>
      <c r="B50" s="3" t="s">
        <v>338</v>
      </c>
      <c r="C50" s="3" t="s">
        <v>347</v>
      </c>
      <c r="E50" s="308"/>
      <c r="G50" s="302"/>
      <c r="I50" s="314"/>
      <c r="K50" s="306"/>
      <c r="L50" s="14" t="s">
        <v>189</v>
      </c>
      <c r="M50" s="10"/>
      <c r="R50" s="1"/>
      <c r="S50" s="1"/>
      <c r="T50" s="1"/>
      <c r="V50" s="1" t="str">
        <f t="shared" si="2"/>
        <v>Niet</v>
      </c>
      <c r="W50" s="1" t="str">
        <f t="shared" si="3"/>
        <v>Niet</v>
      </c>
      <c r="X50" s="1" t="str">
        <f t="shared" si="0"/>
        <v>Niet</v>
      </c>
      <c r="Z50" s="1" t="s">
        <v>934</v>
      </c>
      <c r="AA50" s="1" t="s">
        <v>934</v>
      </c>
      <c r="AB50" s="1" t="s">
        <v>934</v>
      </c>
      <c r="AC50" s="1" t="s">
        <v>934</v>
      </c>
      <c r="AD50" s="1" t="s">
        <v>934</v>
      </c>
      <c r="AE50" s="1" t="s">
        <v>934</v>
      </c>
      <c r="AF50" s="1" t="s">
        <v>934</v>
      </c>
      <c r="AG50" s="1" t="s">
        <v>934</v>
      </c>
      <c r="AH50" s="1" t="s">
        <v>934</v>
      </c>
      <c r="AI50" s="1" t="s">
        <v>934</v>
      </c>
      <c r="AK50" s="1" t="s">
        <v>934</v>
      </c>
      <c r="AL50" s="1" t="s">
        <v>934</v>
      </c>
      <c r="AM50" s="1" t="s">
        <v>934</v>
      </c>
      <c r="AN50" s="1" t="s">
        <v>934</v>
      </c>
      <c r="AO50" s="1" t="s">
        <v>934</v>
      </c>
      <c r="AP50" s="1" t="s">
        <v>934</v>
      </c>
      <c r="AQ50" s="1" t="s">
        <v>934</v>
      </c>
      <c r="AS50" s="22"/>
    </row>
    <row r="51" spans="1:45" ht="144" hidden="1" customHeight="1" outlineLevel="4" x14ac:dyDescent="0.25">
      <c r="A51" s="3" t="str">
        <f t="shared" si="7"/>
        <v>Bekleding</v>
      </c>
      <c r="B51" s="3" t="s">
        <v>341</v>
      </c>
      <c r="C51" s="3" t="s">
        <v>347</v>
      </c>
      <c r="E51" s="308"/>
      <c r="G51" s="302"/>
      <c r="I51" s="314"/>
      <c r="K51" s="306"/>
      <c r="L51" s="4"/>
      <c r="M51" s="306" t="s">
        <v>44</v>
      </c>
      <c r="N51" s="14" t="s">
        <v>40</v>
      </c>
      <c r="O51" s="10"/>
      <c r="R51" s="1" t="s">
        <v>160</v>
      </c>
      <c r="S51" s="22" t="s">
        <v>287</v>
      </c>
      <c r="T51" s="22"/>
      <c r="V51" s="1" t="str">
        <f t="shared" si="2"/>
        <v>Niet</v>
      </c>
      <c r="W51" s="1" t="str">
        <f t="shared" si="3"/>
        <v>Niet</v>
      </c>
      <c r="X51" s="1" t="str">
        <f t="shared" si="0"/>
        <v>Niet</v>
      </c>
      <c r="Z51" s="1" t="s">
        <v>934</v>
      </c>
      <c r="AA51" s="1" t="s">
        <v>934</v>
      </c>
      <c r="AB51" s="1" t="s">
        <v>934</v>
      </c>
      <c r="AC51" s="1" t="s">
        <v>934</v>
      </c>
      <c r="AD51" s="1" t="s">
        <v>934</v>
      </c>
      <c r="AE51" s="1" t="s">
        <v>934</v>
      </c>
      <c r="AF51" s="1" t="s">
        <v>934</v>
      </c>
      <c r="AG51" s="1" t="s">
        <v>934</v>
      </c>
      <c r="AH51" s="1" t="s">
        <v>934</v>
      </c>
      <c r="AI51" s="1" t="s">
        <v>934</v>
      </c>
      <c r="AK51" s="1" t="s">
        <v>934</v>
      </c>
      <c r="AL51" s="1" t="s">
        <v>934</v>
      </c>
      <c r="AM51" s="1" t="s">
        <v>934</v>
      </c>
      <c r="AN51" s="1" t="s">
        <v>934</v>
      </c>
      <c r="AO51" s="1" t="s">
        <v>934</v>
      </c>
      <c r="AP51" s="1" t="s">
        <v>934</v>
      </c>
      <c r="AQ51" s="1" t="s">
        <v>934</v>
      </c>
      <c r="AS51" s="22"/>
    </row>
    <row r="52" spans="1:45" ht="14.45" hidden="1" customHeight="1" outlineLevel="4" x14ac:dyDescent="0.25">
      <c r="A52" s="8" t="str">
        <f>N52</f>
        <v>Lengte</v>
      </c>
      <c r="B52" s="8" t="s">
        <v>341</v>
      </c>
      <c r="C52" s="8" t="s">
        <v>346</v>
      </c>
      <c r="E52" s="308"/>
      <c r="G52" s="302"/>
      <c r="I52" s="314"/>
      <c r="K52" s="306"/>
      <c r="M52" s="306"/>
      <c r="N52" s="18" t="s">
        <v>45</v>
      </c>
      <c r="O52" s="10"/>
      <c r="R52" s="1" t="s">
        <v>163</v>
      </c>
      <c r="S52" s="1"/>
      <c r="T52" s="1"/>
      <c r="V52" s="1" t="str">
        <f t="shared" si="2"/>
        <v>Niet</v>
      </c>
      <c r="W52" s="1" t="str">
        <f t="shared" si="3"/>
        <v>Niet</v>
      </c>
      <c r="X52" s="1" t="str">
        <f t="shared" si="0"/>
        <v>Niet</v>
      </c>
      <c r="Z52" s="1" t="s">
        <v>934</v>
      </c>
      <c r="AA52" s="1" t="s">
        <v>934</v>
      </c>
      <c r="AB52" s="1" t="s">
        <v>934</v>
      </c>
      <c r="AC52" s="1" t="s">
        <v>934</v>
      </c>
      <c r="AD52" s="1" t="s">
        <v>934</v>
      </c>
      <c r="AE52" s="1" t="s">
        <v>934</v>
      </c>
      <c r="AF52" s="1" t="s">
        <v>934</v>
      </c>
      <c r="AG52" s="1" t="s">
        <v>934</v>
      </c>
      <c r="AH52" s="1" t="s">
        <v>934</v>
      </c>
      <c r="AI52" s="1" t="s">
        <v>934</v>
      </c>
      <c r="AK52" s="1" t="s">
        <v>934</v>
      </c>
      <c r="AL52" s="1" t="s">
        <v>934</v>
      </c>
      <c r="AM52" s="1" t="s">
        <v>934</v>
      </c>
      <c r="AN52" s="1" t="s">
        <v>934</v>
      </c>
      <c r="AO52" s="1" t="s">
        <v>934</v>
      </c>
      <c r="AP52" s="1" t="s">
        <v>934</v>
      </c>
      <c r="AQ52" s="1" t="s">
        <v>934</v>
      </c>
      <c r="AS52" s="22"/>
    </row>
    <row r="53" spans="1:45" ht="316.89999999999998" hidden="1" customHeight="1" outlineLevel="4" x14ac:dyDescent="0.25">
      <c r="A53" s="8" t="str">
        <f>N53</f>
        <v>Materiaal</v>
      </c>
      <c r="B53" s="8" t="s">
        <v>341</v>
      </c>
      <c r="C53" s="8" t="s">
        <v>346</v>
      </c>
      <c r="E53" s="308"/>
      <c r="G53" s="302"/>
      <c r="I53" s="314"/>
      <c r="K53" s="306"/>
      <c r="M53" s="306"/>
      <c r="N53" s="18" t="s">
        <v>41</v>
      </c>
      <c r="O53" s="10"/>
      <c r="R53" s="1" t="s">
        <v>164</v>
      </c>
      <c r="S53" s="22" t="s">
        <v>327</v>
      </c>
      <c r="T53" s="22"/>
      <c r="V53" s="1" t="str">
        <f t="shared" si="2"/>
        <v>Niet</v>
      </c>
      <c r="W53" s="1" t="str">
        <f t="shared" si="3"/>
        <v>Niet</v>
      </c>
      <c r="X53" s="1" t="str">
        <f t="shared" si="0"/>
        <v>Niet</v>
      </c>
      <c r="Z53" s="1" t="s">
        <v>934</v>
      </c>
      <c r="AA53" s="1" t="s">
        <v>934</v>
      </c>
      <c r="AB53" s="1" t="s">
        <v>934</v>
      </c>
      <c r="AC53" s="1" t="s">
        <v>934</v>
      </c>
      <c r="AD53" s="1" t="s">
        <v>934</v>
      </c>
      <c r="AE53" s="1" t="s">
        <v>934</v>
      </c>
      <c r="AF53" s="1" t="s">
        <v>934</v>
      </c>
      <c r="AG53" s="1" t="s">
        <v>934</v>
      </c>
      <c r="AH53" s="1" t="s">
        <v>934</v>
      </c>
      <c r="AI53" s="1" t="s">
        <v>934</v>
      </c>
      <c r="AK53" s="1" t="s">
        <v>934</v>
      </c>
      <c r="AL53" s="1" t="s">
        <v>934</v>
      </c>
      <c r="AM53" s="1" t="s">
        <v>934</v>
      </c>
      <c r="AN53" s="1" t="s">
        <v>934</v>
      </c>
      <c r="AO53" s="1" t="s">
        <v>934</v>
      </c>
      <c r="AP53" s="1" t="s">
        <v>934</v>
      </c>
      <c r="AQ53" s="1" t="s">
        <v>934</v>
      </c>
      <c r="AS53" s="22"/>
    </row>
    <row r="54" spans="1:45" ht="331.15" hidden="1" customHeight="1" outlineLevel="4" x14ac:dyDescent="0.25">
      <c r="A54" s="8" t="str">
        <f>N54</f>
        <v>Diameter</v>
      </c>
      <c r="B54" s="8" t="s">
        <v>341</v>
      </c>
      <c r="C54" s="8" t="s">
        <v>346</v>
      </c>
      <c r="E54" s="308"/>
      <c r="G54" s="302"/>
      <c r="I54" s="314"/>
      <c r="K54" s="306"/>
      <c r="M54" s="306"/>
      <c r="N54" s="18" t="s">
        <v>43</v>
      </c>
      <c r="O54" s="10"/>
      <c r="R54" s="1" t="s">
        <v>165</v>
      </c>
      <c r="S54" s="22" t="s">
        <v>290</v>
      </c>
      <c r="T54" s="22"/>
      <c r="V54" s="1" t="str">
        <f t="shared" si="2"/>
        <v>Niet</v>
      </c>
      <c r="W54" s="1" t="str">
        <f t="shared" si="3"/>
        <v>Niet</v>
      </c>
      <c r="X54" s="1" t="str">
        <f t="shared" si="0"/>
        <v>Niet</v>
      </c>
      <c r="Z54" s="1" t="s">
        <v>934</v>
      </c>
      <c r="AA54" s="1" t="s">
        <v>934</v>
      </c>
      <c r="AB54" s="1" t="s">
        <v>934</v>
      </c>
      <c r="AC54" s="1" t="s">
        <v>934</v>
      </c>
      <c r="AD54" s="1" t="s">
        <v>934</v>
      </c>
      <c r="AE54" s="1" t="s">
        <v>934</v>
      </c>
      <c r="AF54" s="1" t="s">
        <v>934</v>
      </c>
      <c r="AG54" s="1" t="s">
        <v>934</v>
      </c>
      <c r="AH54" s="1" t="s">
        <v>934</v>
      </c>
      <c r="AI54" s="1" t="s">
        <v>934</v>
      </c>
      <c r="AK54" s="1" t="s">
        <v>934</v>
      </c>
      <c r="AL54" s="1" t="s">
        <v>934</v>
      </c>
      <c r="AM54" s="1" t="s">
        <v>934</v>
      </c>
      <c r="AN54" s="1" t="s">
        <v>934</v>
      </c>
      <c r="AO54" s="1" t="s">
        <v>934</v>
      </c>
      <c r="AP54" s="1" t="s">
        <v>934</v>
      </c>
      <c r="AQ54" s="1" t="s">
        <v>934</v>
      </c>
      <c r="AS54" s="22"/>
    </row>
    <row r="55" spans="1:45" ht="14.45" hidden="1" customHeight="1" outlineLevel="4" x14ac:dyDescent="0.25">
      <c r="A55" s="3" t="str">
        <f>N55</f>
        <v>LijnGeometrie [+]</v>
      </c>
      <c r="B55" s="3" t="s">
        <v>341</v>
      </c>
      <c r="C55" s="3" t="s">
        <v>347</v>
      </c>
      <c r="E55" s="308"/>
      <c r="G55" s="302"/>
      <c r="I55" s="314"/>
      <c r="K55" s="306"/>
      <c r="M55" s="306"/>
      <c r="N55" s="14" t="s">
        <v>188</v>
      </c>
      <c r="O55" s="10"/>
      <c r="R55" s="1" t="s">
        <v>207</v>
      </c>
      <c r="S55" s="1"/>
      <c r="T55" s="1"/>
      <c r="V55" s="1" t="str">
        <f t="shared" si="2"/>
        <v>Niet</v>
      </c>
      <c r="W55" s="1" t="str">
        <f t="shared" si="3"/>
        <v>Niet</v>
      </c>
      <c r="X55" s="1" t="str">
        <f t="shared" si="0"/>
        <v>Niet</v>
      </c>
      <c r="Z55" s="1" t="s">
        <v>934</v>
      </c>
      <c r="AA55" s="1" t="s">
        <v>934</v>
      </c>
      <c r="AB55" s="1" t="s">
        <v>934</v>
      </c>
      <c r="AC55" s="1" t="s">
        <v>934</v>
      </c>
      <c r="AD55" s="1" t="s">
        <v>934</v>
      </c>
      <c r="AE55" s="1" t="s">
        <v>934</v>
      </c>
      <c r="AF55" s="1" t="s">
        <v>934</v>
      </c>
      <c r="AG55" s="1" t="s">
        <v>934</v>
      </c>
      <c r="AH55" s="1" t="s">
        <v>934</v>
      </c>
      <c r="AI55" s="1" t="s">
        <v>934</v>
      </c>
      <c r="AK55" s="1" t="s">
        <v>934</v>
      </c>
      <c r="AL55" s="1" t="s">
        <v>934</v>
      </c>
      <c r="AM55" s="1" t="s">
        <v>934</v>
      </c>
      <c r="AN55" s="1" t="s">
        <v>934</v>
      </c>
      <c r="AO55" s="1" t="s">
        <v>934</v>
      </c>
      <c r="AP55" s="1" t="s">
        <v>934</v>
      </c>
      <c r="AQ55" s="1" t="s">
        <v>934</v>
      </c>
      <c r="AS55" s="22"/>
    </row>
    <row r="56" spans="1:45" ht="14.45" hidden="1" customHeight="1" outlineLevel="5" x14ac:dyDescent="0.25">
      <c r="A56" s="8" t="str">
        <f>P56</f>
        <v>Lijnpunten</v>
      </c>
      <c r="B56" s="8" t="s">
        <v>341</v>
      </c>
      <c r="C56" s="8" t="s">
        <v>346</v>
      </c>
      <c r="E56" s="308"/>
      <c r="G56" s="302"/>
      <c r="I56" s="314"/>
      <c r="K56" s="306"/>
      <c r="M56" s="306"/>
      <c r="N56" s="4"/>
      <c r="O56" s="306" t="s">
        <v>199</v>
      </c>
      <c r="P56" s="8" t="s">
        <v>47</v>
      </c>
      <c r="Q56" s="10"/>
      <c r="R56" s="1" t="s">
        <v>137</v>
      </c>
      <c r="S56" s="1"/>
      <c r="T56" s="1"/>
      <c r="V56" s="1" t="str">
        <f t="shared" si="2"/>
        <v>Niet</v>
      </c>
      <c r="W56" s="1" t="str">
        <f t="shared" si="3"/>
        <v>Niet</v>
      </c>
      <c r="X56" s="1" t="str">
        <f t="shared" si="0"/>
        <v>Niet</v>
      </c>
      <c r="Z56" s="1" t="s">
        <v>934</v>
      </c>
      <c r="AA56" s="1" t="s">
        <v>934</v>
      </c>
      <c r="AB56" s="1" t="s">
        <v>934</v>
      </c>
      <c r="AC56" s="1" t="s">
        <v>934</v>
      </c>
      <c r="AD56" s="1" t="s">
        <v>934</v>
      </c>
      <c r="AE56" s="1" t="s">
        <v>934</v>
      </c>
      <c r="AF56" s="1" t="s">
        <v>934</v>
      </c>
      <c r="AG56" s="1" t="s">
        <v>934</v>
      </c>
      <c r="AH56" s="1" t="s">
        <v>934</v>
      </c>
      <c r="AI56" s="1" t="s">
        <v>934</v>
      </c>
      <c r="AK56" s="1" t="s">
        <v>934</v>
      </c>
      <c r="AL56" s="1" t="s">
        <v>934</v>
      </c>
      <c r="AM56" s="1" t="s">
        <v>934</v>
      </c>
      <c r="AN56" s="1" t="s">
        <v>934</v>
      </c>
      <c r="AO56" s="1" t="s">
        <v>934</v>
      </c>
      <c r="AP56" s="1" t="s">
        <v>934</v>
      </c>
      <c r="AQ56" s="1" t="s">
        <v>934</v>
      </c>
      <c r="AS56" s="22"/>
    </row>
    <row r="57" spans="1:45" ht="14.45" hidden="1" customHeight="1" outlineLevel="5" x14ac:dyDescent="0.25">
      <c r="A57" s="3" t="str">
        <f>P57</f>
        <v>Referentiemaatvoering</v>
      </c>
      <c r="B57" s="3" t="s">
        <v>341</v>
      </c>
      <c r="C57" s="3" t="s">
        <v>347</v>
      </c>
      <c r="E57" s="308"/>
      <c r="G57" s="302"/>
      <c r="I57" s="314"/>
      <c r="K57" s="306"/>
      <c r="M57" s="306"/>
      <c r="O57" s="306"/>
      <c r="P57" s="3" t="s">
        <v>48</v>
      </c>
      <c r="Q57" s="10"/>
      <c r="R57" s="1" t="s">
        <v>137</v>
      </c>
      <c r="S57" s="1"/>
      <c r="T57" s="1"/>
      <c r="V57" s="1" t="str">
        <f t="shared" si="2"/>
        <v>Niet</v>
      </c>
      <c r="W57" s="1" t="str">
        <f t="shared" si="3"/>
        <v>Niet</v>
      </c>
      <c r="X57" s="1" t="str">
        <f t="shared" si="0"/>
        <v>Niet</v>
      </c>
      <c r="Z57" s="1" t="s">
        <v>934</v>
      </c>
      <c r="AA57" s="1" t="s">
        <v>934</v>
      </c>
      <c r="AB57" s="1" t="s">
        <v>934</v>
      </c>
      <c r="AC57" s="1" t="s">
        <v>934</v>
      </c>
      <c r="AD57" s="1" t="s">
        <v>934</v>
      </c>
      <c r="AE57" s="1" t="s">
        <v>934</v>
      </c>
      <c r="AF57" s="1" t="s">
        <v>934</v>
      </c>
      <c r="AG57" s="1" t="s">
        <v>934</v>
      </c>
      <c r="AH57" s="1" t="s">
        <v>934</v>
      </c>
      <c r="AI57" s="1" t="s">
        <v>934</v>
      </c>
      <c r="AK57" s="1" t="s">
        <v>934</v>
      </c>
      <c r="AL57" s="1" t="s">
        <v>934</v>
      </c>
      <c r="AM57" s="1" t="s">
        <v>934</v>
      </c>
      <c r="AN57" s="1" t="s">
        <v>934</v>
      </c>
      <c r="AO57" s="1" t="s">
        <v>934</v>
      </c>
      <c r="AP57" s="1" t="s">
        <v>934</v>
      </c>
      <c r="AQ57" s="1" t="s">
        <v>934</v>
      </c>
      <c r="AS57" s="22"/>
    </row>
    <row r="58" spans="1:45" ht="72" hidden="1" customHeight="1" outlineLevel="4" x14ac:dyDescent="0.25">
      <c r="A58" s="8" t="str">
        <f>N58</f>
        <v>Bewerking</v>
      </c>
      <c r="B58" s="8" t="s">
        <v>341</v>
      </c>
      <c r="C58" s="8" t="s">
        <v>346</v>
      </c>
      <c r="E58" s="308"/>
      <c r="G58" s="302"/>
      <c r="I58" s="314"/>
      <c r="K58" s="306"/>
      <c r="M58" s="306"/>
      <c r="N58" s="18" t="s">
        <v>49</v>
      </c>
      <c r="O58" s="10"/>
      <c r="R58" s="1" t="s">
        <v>208</v>
      </c>
      <c r="S58" s="22" t="s">
        <v>363</v>
      </c>
      <c r="T58" s="22"/>
      <c r="V58" s="1" t="str">
        <f t="shared" si="2"/>
        <v>Niet</v>
      </c>
      <c r="W58" s="1" t="str">
        <f t="shared" si="3"/>
        <v>Niet</v>
      </c>
      <c r="X58" s="1" t="str">
        <f t="shared" si="0"/>
        <v>Niet</v>
      </c>
      <c r="Z58" s="1" t="s">
        <v>934</v>
      </c>
      <c r="AA58" s="1" t="s">
        <v>934</v>
      </c>
      <c r="AB58" s="1" t="s">
        <v>934</v>
      </c>
      <c r="AC58" s="1" t="s">
        <v>934</v>
      </c>
      <c r="AD58" s="1" t="s">
        <v>934</v>
      </c>
      <c r="AE58" s="1" t="s">
        <v>934</v>
      </c>
      <c r="AF58" s="1" t="s">
        <v>934</v>
      </c>
      <c r="AG58" s="1" t="s">
        <v>934</v>
      </c>
      <c r="AH58" s="1" t="s">
        <v>934</v>
      </c>
      <c r="AI58" s="1" t="s">
        <v>934</v>
      </c>
      <c r="AK58" s="1" t="s">
        <v>934</v>
      </c>
      <c r="AL58" s="1" t="s">
        <v>934</v>
      </c>
      <c r="AM58" s="1" t="s">
        <v>934</v>
      </c>
      <c r="AN58" s="1" t="s">
        <v>934</v>
      </c>
      <c r="AO58" s="1" t="s">
        <v>934</v>
      </c>
      <c r="AP58" s="1" t="s">
        <v>934</v>
      </c>
      <c r="AQ58" s="1" t="s">
        <v>934</v>
      </c>
      <c r="AS58" s="22"/>
    </row>
    <row r="59" spans="1:45" ht="14.45" hidden="1" customHeight="1" outlineLevel="3" x14ac:dyDescent="0.25">
      <c r="A59" s="3" t="str">
        <f>L59</f>
        <v>Koppeling [+]</v>
      </c>
      <c r="B59" s="3" t="s">
        <v>338</v>
      </c>
      <c r="C59" s="3" t="s">
        <v>347</v>
      </c>
      <c r="E59" s="308"/>
      <c r="G59" s="302"/>
      <c r="I59" s="314"/>
      <c r="K59" s="306"/>
      <c r="L59" s="14" t="s">
        <v>191</v>
      </c>
      <c r="M59" s="10"/>
      <c r="R59" s="1" t="s">
        <v>209</v>
      </c>
      <c r="S59" s="1"/>
      <c r="T59" s="1"/>
      <c r="V59" s="1" t="str">
        <f t="shared" si="2"/>
        <v>Niet</v>
      </c>
      <c r="W59" s="1" t="str">
        <f t="shared" si="3"/>
        <v>Niet</v>
      </c>
      <c r="X59" s="1" t="str">
        <f t="shared" si="0"/>
        <v>Niet</v>
      </c>
      <c r="Z59" s="1" t="s">
        <v>934</v>
      </c>
      <c r="AA59" s="1" t="s">
        <v>934</v>
      </c>
      <c r="AB59" s="1" t="s">
        <v>934</v>
      </c>
      <c r="AC59" s="1" t="s">
        <v>934</v>
      </c>
      <c r="AD59" s="1" t="s">
        <v>934</v>
      </c>
      <c r="AE59" s="1" t="s">
        <v>934</v>
      </c>
      <c r="AF59" s="1" t="s">
        <v>934</v>
      </c>
      <c r="AG59" s="1" t="s">
        <v>934</v>
      </c>
      <c r="AH59" s="1" t="s">
        <v>934</v>
      </c>
      <c r="AI59" s="1" t="s">
        <v>934</v>
      </c>
      <c r="AK59" s="1" t="s">
        <v>934</v>
      </c>
      <c r="AL59" s="1" t="s">
        <v>934</v>
      </c>
      <c r="AM59" s="1" t="s">
        <v>934</v>
      </c>
      <c r="AN59" s="1" t="s">
        <v>934</v>
      </c>
      <c r="AO59" s="1" t="s">
        <v>934</v>
      </c>
      <c r="AP59" s="1" t="s">
        <v>934</v>
      </c>
      <c r="AQ59" s="1" t="s">
        <v>934</v>
      </c>
      <c r="AS59" s="22"/>
    </row>
    <row r="60" spans="1:45" ht="115.15" hidden="1" customHeight="1" outlineLevel="4" x14ac:dyDescent="0.25">
      <c r="A60" s="8" t="str">
        <f>N60</f>
        <v>Koppelingsoort</v>
      </c>
      <c r="B60" s="8" t="s">
        <v>341</v>
      </c>
      <c r="C60" s="8" t="s">
        <v>346</v>
      </c>
      <c r="E60" s="308"/>
      <c r="G60" s="302"/>
      <c r="I60" s="314"/>
      <c r="K60" s="306"/>
      <c r="L60" s="4"/>
      <c r="M60" s="306" t="s">
        <v>50</v>
      </c>
      <c r="N60" s="18" t="s">
        <v>51</v>
      </c>
      <c r="O60" s="10"/>
      <c r="R60" s="1" t="s">
        <v>210</v>
      </c>
      <c r="S60" s="22" t="s">
        <v>291</v>
      </c>
      <c r="T60" s="22"/>
      <c r="V60" s="1" t="str">
        <f t="shared" si="2"/>
        <v>Niet</v>
      </c>
      <c r="W60" s="1" t="str">
        <f t="shared" si="3"/>
        <v>Niet</v>
      </c>
      <c r="X60" s="1" t="str">
        <f t="shared" si="0"/>
        <v>Niet</v>
      </c>
      <c r="Z60" s="1" t="s">
        <v>934</v>
      </c>
      <c r="AA60" s="1" t="s">
        <v>934</v>
      </c>
      <c r="AB60" s="1" t="s">
        <v>934</v>
      </c>
      <c r="AC60" s="1" t="s">
        <v>934</v>
      </c>
      <c r="AD60" s="1" t="s">
        <v>934</v>
      </c>
      <c r="AE60" s="1" t="s">
        <v>934</v>
      </c>
      <c r="AF60" s="1" t="s">
        <v>934</v>
      </c>
      <c r="AG60" s="1" t="s">
        <v>934</v>
      </c>
      <c r="AH60" s="1" t="s">
        <v>934</v>
      </c>
      <c r="AI60" s="1" t="s">
        <v>934</v>
      </c>
      <c r="AK60" s="1" t="s">
        <v>934</v>
      </c>
      <c r="AL60" s="1" t="s">
        <v>934</v>
      </c>
      <c r="AM60" s="1" t="s">
        <v>934</v>
      </c>
      <c r="AN60" s="1" t="s">
        <v>934</v>
      </c>
      <c r="AO60" s="1" t="s">
        <v>934</v>
      </c>
      <c r="AP60" s="1" t="s">
        <v>934</v>
      </c>
      <c r="AQ60" s="1" t="s">
        <v>934</v>
      </c>
      <c r="AS60" s="22"/>
    </row>
    <row r="61" spans="1:45" ht="14.45" hidden="1" customHeight="1" outlineLevel="4" x14ac:dyDescent="0.25">
      <c r="A61" s="3" t="str">
        <f>N61</f>
        <v>PuntGeometrie [+]</v>
      </c>
      <c r="B61" s="3" t="s">
        <v>341</v>
      </c>
      <c r="C61" s="3" t="s">
        <v>347</v>
      </c>
      <c r="E61" s="308"/>
      <c r="G61" s="302"/>
      <c r="I61" s="314"/>
      <c r="K61" s="306"/>
      <c r="M61" s="306"/>
      <c r="N61" s="14" t="s">
        <v>181</v>
      </c>
      <c r="O61" s="10"/>
      <c r="R61" s="1" t="s">
        <v>211</v>
      </c>
      <c r="S61" s="1"/>
      <c r="T61" s="1"/>
      <c r="V61" s="1" t="str">
        <f t="shared" si="2"/>
        <v>Niet</v>
      </c>
      <c r="W61" s="1" t="str">
        <f t="shared" si="3"/>
        <v>Niet</v>
      </c>
      <c r="X61" s="1" t="str">
        <f t="shared" si="0"/>
        <v>Niet</v>
      </c>
      <c r="Z61" s="1" t="s">
        <v>934</v>
      </c>
      <c r="AA61" s="1" t="s">
        <v>934</v>
      </c>
      <c r="AB61" s="1" t="s">
        <v>934</v>
      </c>
      <c r="AC61" s="1" t="s">
        <v>934</v>
      </c>
      <c r="AD61" s="1" t="s">
        <v>934</v>
      </c>
      <c r="AE61" s="1" t="s">
        <v>934</v>
      </c>
      <c r="AF61" s="1" t="s">
        <v>934</v>
      </c>
      <c r="AG61" s="1" t="s">
        <v>934</v>
      </c>
      <c r="AH61" s="1" t="s">
        <v>934</v>
      </c>
      <c r="AI61" s="1" t="s">
        <v>934</v>
      </c>
      <c r="AK61" s="1" t="s">
        <v>934</v>
      </c>
      <c r="AL61" s="1" t="s">
        <v>934</v>
      </c>
      <c r="AM61" s="1" t="s">
        <v>934</v>
      </c>
      <c r="AN61" s="1" t="s">
        <v>934</v>
      </c>
      <c r="AO61" s="1" t="s">
        <v>934</v>
      </c>
      <c r="AP61" s="1" t="s">
        <v>934</v>
      </c>
      <c r="AQ61" s="1" t="s">
        <v>934</v>
      </c>
      <c r="AS61" s="22"/>
    </row>
    <row r="62" spans="1:45" ht="14.45" hidden="1" customHeight="1" outlineLevel="5" x14ac:dyDescent="0.25">
      <c r="A62" s="8" t="str">
        <f>P62</f>
        <v>Hoek</v>
      </c>
      <c r="B62" s="8" t="s">
        <v>341</v>
      </c>
      <c r="C62" s="8" t="s">
        <v>346</v>
      </c>
      <c r="E62" s="308"/>
      <c r="G62" s="302"/>
      <c r="I62" s="314"/>
      <c r="K62" s="306"/>
      <c r="M62" s="306"/>
      <c r="N62" s="4"/>
      <c r="O62" s="306" t="s">
        <v>52</v>
      </c>
      <c r="P62" s="8" t="s">
        <v>53</v>
      </c>
      <c r="Q62" s="10"/>
      <c r="R62" s="1" t="s">
        <v>137</v>
      </c>
      <c r="S62" s="1"/>
      <c r="T62" s="1"/>
      <c r="V62" s="1" t="str">
        <f t="shared" si="2"/>
        <v>Niet</v>
      </c>
      <c r="W62" s="1" t="str">
        <f t="shared" si="3"/>
        <v>Niet</v>
      </c>
      <c r="X62" s="1" t="str">
        <f t="shared" si="0"/>
        <v>Niet</v>
      </c>
      <c r="Z62" s="1" t="s">
        <v>934</v>
      </c>
      <c r="AA62" s="1" t="s">
        <v>934</v>
      </c>
      <c r="AB62" s="1" t="s">
        <v>934</v>
      </c>
      <c r="AC62" s="1" t="s">
        <v>934</v>
      </c>
      <c r="AD62" s="1" t="s">
        <v>934</v>
      </c>
      <c r="AE62" s="1" t="s">
        <v>934</v>
      </c>
      <c r="AF62" s="1" t="s">
        <v>934</v>
      </c>
      <c r="AG62" s="1" t="s">
        <v>934</v>
      </c>
      <c r="AH62" s="1" t="s">
        <v>934</v>
      </c>
      <c r="AI62" s="1" t="s">
        <v>934</v>
      </c>
      <c r="AK62" s="1" t="s">
        <v>934</v>
      </c>
      <c r="AL62" s="1" t="s">
        <v>934</v>
      </c>
      <c r="AM62" s="1" t="s">
        <v>934</v>
      </c>
      <c r="AN62" s="1" t="s">
        <v>934</v>
      </c>
      <c r="AO62" s="1" t="s">
        <v>934</v>
      </c>
      <c r="AP62" s="1" t="s">
        <v>934</v>
      </c>
      <c r="AQ62" s="1" t="s">
        <v>934</v>
      </c>
      <c r="AS62" s="22"/>
    </row>
    <row r="63" spans="1:45" ht="14.45" hidden="1" customHeight="1" outlineLevel="5" x14ac:dyDescent="0.25">
      <c r="A63" s="8" t="str">
        <f t="shared" ref="A63:A64" si="8">P63</f>
        <v>Punt</v>
      </c>
      <c r="B63" s="8" t="s">
        <v>341</v>
      </c>
      <c r="C63" s="8" t="s">
        <v>346</v>
      </c>
      <c r="E63" s="308"/>
      <c r="G63" s="302"/>
      <c r="I63" s="314"/>
      <c r="K63" s="306"/>
      <c r="M63" s="306"/>
      <c r="O63" s="306"/>
      <c r="P63" s="8" t="s">
        <v>54</v>
      </c>
      <c r="Q63" s="10"/>
      <c r="R63" s="1" t="s">
        <v>212</v>
      </c>
      <c r="S63" s="1"/>
      <c r="T63" s="1"/>
      <c r="V63" s="1" t="str">
        <f t="shared" si="2"/>
        <v>Niet</v>
      </c>
      <c r="W63" s="1" t="str">
        <f t="shared" si="3"/>
        <v>Niet</v>
      </c>
      <c r="X63" s="1" t="str">
        <f t="shared" si="0"/>
        <v>Niet</v>
      </c>
      <c r="Z63" s="1" t="s">
        <v>934</v>
      </c>
      <c r="AA63" s="1" t="s">
        <v>934</v>
      </c>
      <c r="AB63" s="1" t="s">
        <v>934</v>
      </c>
      <c r="AC63" s="1" t="s">
        <v>934</v>
      </c>
      <c r="AD63" s="1" t="s">
        <v>934</v>
      </c>
      <c r="AE63" s="1" t="s">
        <v>934</v>
      </c>
      <c r="AF63" s="1" t="s">
        <v>934</v>
      </c>
      <c r="AG63" s="1" t="s">
        <v>934</v>
      </c>
      <c r="AH63" s="1" t="s">
        <v>934</v>
      </c>
      <c r="AI63" s="1" t="s">
        <v>934</v>
      </c>
      <c r="AK63" s="1" t="s">
        <v>934</v>
      </c>
      <c r="AL63" s="1" t="s">
        <v>934</v>
      </c>
      <c r="AM63" s="1" t="s">
        <v>934</v>
      </c>
      <c r="AN63" s="1" t="s">
        <v>934</v>
      </c>
      <c r="AO63" s="1" t="s">
        <v>934</v>
      </c>
      <c r="AP63" s="1" t="s">
        <v>934</v>
      </c>
      <c r="AQ63" s="1" t="s">
        <v>934</v>
      </c>
      <c r="AS63" s="22"/>
    </row>
    <row r="64" spans="1:45" ht="14.45" hidden="1" customHeight="1" outlineLevel="5" x14ac:dyDescent="0.25">
      <c r="A64" s="3" t="str">
        <f t="shared" si="8"/>
        <v>Referentiemaatvoering</v>
      </c>
      <c r="B64" s="3" t="s">
        <v>341</v>
      </c>
      <c r="C64" s="3" t="s">
        <v>347</v>
      </c>
      <c r="E64" s="308"/>
      <c r="G64" s="302"/>
      <c r="I64" s="314"/>
      <c r="K64" s="306"/>
      <c r="M64" s="306"/>
      <c r="O64" s="306"/>
      <c r="P64" s="3" t="s">
        <v>48</v>
      </c>
      <c r="Q64" s="10"/>
      <c r="R64" s="1" t="s">
        <v>137</v>
      </c>
      <c r="S64" s="1"/>
      <c r="T64" s="1"/>
      <c r="V64" s="1" t="str">
        <f t="shared" si="2"/>
        <v>Niet</v>
      </c>
      <c r="W64" s="1" t="str">
        <f t="shared" si="3"/>
        <v>Niet</v>
      </c>
      <c r="X64" s="1" t="str">
        <f t="shared" si="0"/>
        <v>Niet</v>
      </c>
      <c r="Z64" s="1" t="s">
        <v>934</v>
      </c>
      <c r="AA64" s="1" t="s">
        <v>934</v>
      </c>
      <c r="AB64" s="1" t="s">
        <v>934</v>
      </c>
      <c r="AC64" s="1" t="s">
        <v>934</v>
      </c>
      <c r="AD64" s="1" t="s">
        <v>934</v>
      </c>
      <c r="AE64" s="1" t="s">
        <v>934</v>
      </c>
      <c r="AF64" s="1" t="s">
        <v>934</v>
      </c>
      <c r="AG64" s="1" t="s">
        <v>934</v>
      </c>
      <c r="AH64" s="1" t="s">
        <v>934</v>
      </c>
      <c r="AI64" s="1" t="s">
        <v>934</v>
      </c>
      <c r="AK64" s="1" t="s">
        <v>934</v>
      </c>
      <c r="AL64" s="1" t="s">
        <v>934</v>
      </c>
      <c r="AM64" s="1" t="s">
        <v>934</v>
      </c>
      <c r="AN64" s="1" t="s">
        <v>934</v>
      </c>
      <c r="AO64" s="1" t="s">
        <v>934</v>
      </c>
      <c r="AP64" s="1" t="s">
        <v>934</v>
      </c>
      <c r="AQ64" s="1" t="s">
        <v>934</v>
      </c>
      <c r="AS64" s="22"/>
    </row>
    <row r="65" spans="1:45" ht="72" hidden="1" customHeight="1" outlineLevel="4" x14ac:dyDescent="0.25">
      <c r="A65" s="8" t="str">
        <f>N65</f>
        <v>Bewerking</v>
      </c>
      <c r="B65" s="8" t="s">
        <v>341</v>
      </c>
      <c r="C65" s="8" t="s">
        <v>346</v>
      </c>
      <c r="E65" s="308"/>
      <c r="G65" s="302"/>
      <c r="I65" s="314"/>
      <c r="K65" s="306"/>
      <c r="M65" s="306"/>
      <c r="N65" s="18" t="s">
        <v>49</v>
      </c>
      <c r="O65" s="10"/>
      <c r="R65" s="1" t="s">
        <v>208</v>
      </c>
      <c r="S65" s="22" t="s">
        <v>363</v>
      </c>
      <c r="T65" s="22"/>
      <c r="V65" s="1" t="str">
        <f t="shared" si="2"/>
        <v>Niet</v>
      </c>
      <c r="W65" s="1" t="str">
        <f t="shared" si="3"/>
        <v>Niet</v>
      </c>
      <c r="X65" s="1" t="str">
        <f t="shared" si="0"/>
        <v>Niet</v>
      </c>
      <c r="Z65" s="1" t="s">
        <v>934</v>
      </c>
      <c r="AA65" s="1" t="s">
        <v>934</v>
      </c>
      <c r="AB65" s="1" t="s">
        <v>934</v>
      </c>
      <c r="AC65" s="1" t="s">
        <v>934</v>
      </c>
      <c r="AD65" s="1" t="s">
        <v>934</v>
      </c>
      <c r="AE65" s="1" t="s">
        <v>934</v>
      </c>
      <c r="AF65" s="1" t="s">
        <v>934</v>
      </c>
      <c r="AG65" s="1" t="s">
        <v>934</v>
      </c>
      <c r="AH65" s="1" t="s">
        <v>934</v>
      </c>
      <c r="AI65" s="1" t="s">
        <v>934</v>
      </c>
      <c r="AK65" s="1" t="s">
        <v>934</v>
      </c>
      <c r="AL65" s="1" t="s">
        <v>934</v>
      </c>
      <c r="AM65" s="1" t="s">
        <v>934</v>
      </c>
      <c r="AN65" s="1" t="s">
        <v>934</v>
      </c>
      <c r="AO65" s="1" t="s">
        <v>934</v>
      </c>
      <c r="AP65" s="1" t="s">
        <v>934</v>
      </c>
      <c r="AQ65" s="1" t="s">
        <v>934</v>
      </c>
      <c r="AS65" s="22"/>
    </row>
    <row r="66" spans="1:45" ht="14.45" hidden="1" customHeight="1" outlineLevel="3" x14ac:dyDescent="0.25">
      <c r="A66" s="3" t="str">
        <f>L66</f>
        <v>Aanboring [+]</v>
      </c>
      <c r="B66" s="3" t="s">
        <v>338</v>
      </c>
      <c r="C66" s="3" t="s">
        <v>347</v>
      </c>
      <c r="E66" s="308"/>
      <c r="G66" s="302"/>
      <c r="I66" s="314"/>
      <c r="K66" s="306"/>
      <c r="L66" s="14" t="s">
        <v>186</v>
      </c>
      <c r="M66" s="10"/>
      <c r="R66" s="1" t="s">
        <v>213</v>
      </c>
      <c r="S66" s="1"/>
      <c r="T66" s="1"/>
      <c r="V66" s="1" t="str">
        <f t="shared" si="2"/>
        <v>Niet</v>
      </c>
      <c r="W66" s="1" t="str">
        <f t="shared" si="3"/>
        <v>Niet</v>
      </c>
      <c r="X66" s="1" t="str">
        <f t="shared" ref="X66:X129" si="9">IF(V66="Ja","Ja",IF(W66="Ja","Ja",IF(V66="Optie","Optie",IF(W66="Optie","Optie",IF(V66="Nee","Nee",IF(W66="Nee","Nee",IF(V66="Niet","Niet",IF(W66="Niet","Niet","??"))))))))</f>
        <v>Niet</v>
      </c>
      <c r="Z66" s="1" t="s">
        <v>934</v>
      </c>
      <c r="AA66" s="1" t="s">
        <v>934</v>
      </c>
      <c r="AB66" s="1" t="s">
        <v>934</v>
      </c>
      <c r="AC66" s="1" t="s">
        <v>934</v>
      </c>
      <c r="AD66" s="1" t="s">
        <v>934</v>
      </c>
      <c r="AE66" s="1" t="s">
        <v>934</v>
      </c>
      <c r="AF66" s="1" t="s">
        <v>934</v>
      </c>
      <c r="AG66" s="1" t="s">
        <v>934</v>
      </c>
      <c r="AH66" s="1" t="s">
        <v>934</v>
      </c>
      <c r="AI66" s="1" t="s">
        <v>934</v>
      </c>
      <c r="AK66" s="1" t="s">
        <v>934</v>
      </c>
      <c r="AL66" s="1" t="s">
        <v>934</v>
      </c>
      <c r="AM66" s="1" t="s">
        <v>934</v>
      </c>
      <c r="AN66" s="1" t="s">
        <v>934</v>
      </c>
      <c r="AO66" s="1" t="s">
        <v>934</v>
      </c>
      <c r="AP66" s="1" t="s">
        <v>934</v>
      </c>
      <c r="AQ66" s="1" t="s">
        <v>934</v>
      </c>
      <c r="AS66" s="22"/>
    </row>
    <row r="67" spans="1:45" ht="57.6" hidden="1" customHeight="1" outlineLevel="4" x14ac:dyDescent="0.25">
      <c r="A67" s="8" t="str">
        <f>N67</f>
        <v>Aanboringsoort</v>
      </c>
      <c r="B67" s="8" t="s">
        <v>341</v>
      </c>
      <c r="C67" s="8" t="s">
        <v>346</v>
      </c>
      <c r="E67" s="308"/>
      <c r="G67" s="302"/>
      <c r="I67" s="314"/>
      <c r="K67" s="306"/>
      <c r="L67" s="4"/>
      <c r="M67" s="306" t="s">
        <v>55</v>
      </c>
      <c r="N67" s="18" t="s">
        <v>56</v>
      </c>
      <c r="O67" s="10"/>
      <c r="R67" s="1" t="s">
        <v>214</v>
      </c>
      <c r="S67" s="22" t="s">
        <v>366</v>
      </c>
      <c r="T67" s="22"/>
      <c r="V67" s="1" t="str">
        <f t="shared" ref="V67:V130" si="10">IF($V$1=$Z$1,Z67,IF($V$1=$AA$1,AA67,IF($V$1=$AB$1,AB67,IF($V$1=$AC$1,AC67,IF($V$1=$AD$1,AD67,IF($V$1=$AE$1,AE67,IF($V$1=$AF$1,AF67,IF($V$1=$AG$1,AG67,IF($V$1=$AH$1,AH67,IF($V$1=$AI$1,AI67,"Geen info"))))))))))</f>
        <v>Niet</v>
      </c>
      <c r="W67" s="1" t="str">
        <f t="shared" ref="W67:W130" si="11">IF($W$1=$AK$1,AK67,IF($W$1=$AL$1,AL67,IF($W$1=$AM$1,AM67,IF($W$1=$AN$1,AN67,IF($W$1=$AO$1,AO67,IF($W$1=$AP$1,AP67,IF($W$1=$AQ$1,AQ67,"Geen info")))))))</f>
        <v>Niet</v>
      </c>
      <c r="X67" s="1" t="str">
        <f t="shared" si="9"/>
        <v>Niet</v>
      </c>
      <c r="Z67" s="1" t="s">
        <v>934</v>
      </c>
      <c r="AA67" s="1" t="s">
        <v>934</v>
      </c>
      <c r="AB67" s="1" t="s">
        <v>934</v>
      </c>
      <c r="AC67" s="1" t="s">
        <v>934</v>
      </c>
      <c r="AD67" s="1" t="s">
        <v>934</v>
      </c>
      <c r="AE67" s="1" t="s">
        <v>934</v>
      </c>
      <c r="AF67" s="1" t="s">
        <v>934</v>
      </c>
      <c r="AG67" s="1" t="s">
        <v>934</v>
      </c>
      <c r="AH67" s="1" t="s">
        <v>934</v>
      </c>
      <c r="AI67" s="1" t="s">
        <v>934</v>
      </c>
      <c r="AK67" s="1" t="s">
        <v>934</v>
      </c>
      <c r="AL67" s="1" t="s">
        <v>934</v>
      </c>
      <c r="AM67" s="1" t="s">
        <v>934</v>
      </c>
      <c r="AN67" s="1" t="s">
        <v>934</v>
      </c>
      <c r="AO67" s="1" t="s">
        <v>934</v>
      </c>
      <c r="AP67" s="1" t="s">
        <v>934</v>
      </c>
      <c r="AQ67" s="1" t="s">
        <v>934</v>
      </c>
      <c r="AS67" s="22"/>
    </row>
    <row r="68" spans="1:45" ht="14.45" hidden="1" customHeight="1" outlineLevel="4" x14ac:dyDescent="0.25">
      <c r="A68" s="3" t="str">
        <f>N68</f>
        <v>PuntGeometrie [+]</v>
      </c>
      <c r="B68" s="3" t="s">
        <v>341</v>
      </c>
      <c r="C68" s="3" t="s">
        <v>347</v>
      </c>
      <c r="E68" s="308"/>
      <c r="G68" s="302"/>
      <c r="I68" s="314"/>
      <c r="K68" s="306"/>
      <c r="M68" s="306"/>
      <c r="N68" s="14" t="s">
        <v>181</v>
      </c>
      <c r="O68" s="10"/>
      <c r="R68" s="1" t="s">
        <v>211</v>
      </c>
      <c r="S68" s="1"/>
      <c r="T68" s="1"/>
      <c r="V68" s="1" t="str">
        <f t="shared" si="10"/>
        <v>Niet</v>
      </c>
      <c r="W68" s="1" t="str">
        <f t="shared" si="11"/>
        <v>Niet</v>
      </c>
      <c r="X68" s="1" t="str">
        <f t="shared" si="9"/>
        <v>Niet</v>
      </c>
      <c r="Z68" s="1" t="s">
        <v>934</v>
      </c>
      <c r="AA68" s="1" t="s">
        <v>934</v>
      </c>
      <c r="AB68" s="1" t="s">
        <v>934</v>
      </c>
      <c r="AC68" s="1" t="s">
        <v>934</v>
      </c>
      <c r="AD68" s="1" t="s">
        <v>934</v>
      </c>
      <c r="AE68" s="1" t="s">
        <v>934</v>
      </c>
      <c r="AF68" s="1" t="s">
        <v>934</v>
      </c>
      <c r="AG68" s="1" t="s">
        <v>934</v>
      </c>
      <c r="AH68" s="1" t="s">
        <v>934</v>
      </c>
      <c r="AI68" s="1" t="s">
        <v>934</v>
      </c>
      <c r="AK68" s="1" t="s">
        <v>934</v>
      </c>
      <c r="AL68" s="1" t="s">
        <v>934</v>
      </c>
      <c r="AM68" s="1" t="s">
        <v>934</v>
      </c>
      <c r="AN68" s="1" t="s">
        <v>934</v>
      </c>
      <c r="AO68" s="1" t="s">
        <v>934</v>
      </c>
      <c r="AP68" s="1" t="s">
        <v>934</v>
      </c>
      <c r="AQ68" s="1" t="s">
        <v>934</v>
      </c>
      <c r="AS68" s="22"/>
    </row>
    <row r="69" spans="1:45" ht="14.45" hidden="1" customHeight="1" outlineLevel="5" x14ac:dyDescent="0.25">
      <c r="A69" s="8" t="str">
        <f>P69</f>
        <v>Hoek</v>
      </c>
      <c r="B69" s="8" t="s">
        <v>341</v>
      </c>
      <c r="C69" s="8" t="s">
        <v>346</v>
      </c>
      <c r="E69" s="308"/>
      <c r="G69" s="302"/>
      <c r="I69" s="314"/>
      <c r="K69" s="306"/>
      <c r="M69" s="306"/>
      <c r="N69" s="4"/>
      <c r="O69" s="306" t="s">
        <v>52</v>
      </c>
      <c r="P69" s="8" t="s">
        <v>53</v>
      </c>
      <c r="Q69" s="10"/>
      <c r="R69" s="1" t="s">
        <v>137</v>
      </c>
      <c r="S69" s="1"/>
      <c r="T69" s="1"/>
      <c r="V69" s="1" t="str">
        <f t="shared" si="10"/>
        <v>Niet</v>
      </c>
      <c r="W69" s="1" t="str">
        <f t="shared" si="11"/>
        <v>Niet</v>
      </c>
      <c r="X69" s="1" t="str">
        <f t="shared" si="9"/>
        <v>Niet</v>
      </c>
      <c r="Z69" s="1" t="s">
        <v>934</v>
      </c>
      <c r="AA69" s="1" t="s">
        <v>934</v>
      </c>
      <c r="AB69" s="1" t="s">
        <v>934</v>
      </c>
      <c r="AC69" s="1" t="s">
        <v>934</v>
      </c>
      <c r="AD69" s="1" t="s">
        <v>934</v>
      </c>
      <c r="AE69" s="1" t="s">
        <v>934</v>
      </c>
      <c r="AF69" s="1" t="s">
        <v>934</v>
      </c>
      <c r="AG69" s="1" t="s">
        <v>934</v>
      </c>
      <c r="AH69" s="1" t="s">
        <v>934</v>
      </c>
      <c r="AI69" s="1" t="s">
        <v>934</v>
      </c>
      <c r="AK69" s="1" t="s">
        <v>934</v>
      </c>
      <c r="AL69" s="1" t="s">
        <v>934</v>
      </c>
      <c r="AM69" s="1" t="s">
        <v>934</v>
      </c>
      <c r="AN69" s="1" t="s">
        <v>934</v>
      </c>
      <c r="AO69" s="1" t="s">
        <v>934</v>
      </c>
      <c r="AP69" s="1" t="s">
        <v>934</v>
      </c>
      <c r="AQ69" s="1" t="s">
        <v>934</v>
      </c>
      <c r="AS69" s="22"/>
    </row>
    <row r="70" spans="1:45" ht="14.45" hidden="1" customHeight="1" outlineLevel="5" x14ac:dyDescent="0.25">
      <c r="A70" s="8" t="str">
        <f>P70</f>
        <v>Punt</v>
      </c>
      <c r="B70" s="8" t="s">
        <v>341</v>
      </c>
      <c r="C70" s="8" t="s">
        <v>346</v>
      </c>
      <c r="E70" s="308"/>
      <c r="G70" s="302"/>
      <c r="I70" s="314"/>
      <c r="K70" s="306"/>
      <c r="M70" s="306"/>
      <c r="O70" s="306"/>
      <c r="P70" s="8" t="s">
        <v>54</v>
      </c>
      <c r="Q70" s="10"/>
      <c r="R70" s="1" t="s">
        <v>137</v>
      </c>
      <c r="S70" s="1"/>
      <c r="T70" s="1"/>
      <c r="V70" s="1" t="str">
        <f t="shared" si="10"/>
        <v>Niet</v>
      </c>
      <c r="W70" s="1" t="str">
        <f t="shared" si="11"/>
        <v>Niet</v>
      </c>
      <c r="X70" s="1" t="str">
        <f t="shared" si="9"/>
        <v>Niet</v>
      </c>
      <c r="Z70" s="1" t="s">
        <v>934</v>
      </c>
      <c r="AA70" s="1" t="s">
        <v>934</v>
      </c>
      <c r="AB70" s="1" t="s">
        <v>934</v>
      </c>
      <c r="AC70" s="1" t="s">
        <v>934</v>
      </c>
      <c r="AD70" s="1" t="s">
        <v>934</v>
      </c>
      <c r="AE70" s="1" t="s">
        <v>934</v>
      </c>
      <c r="AF70" s="1" t="s">
        <v>934</v>
      </c>
      <c r="AG70" s="1" t="s">
        <v>934</v>
      </c>
      <c r="AH70" s="1" t="s">
        <v>934</v>
      </c>
      <c r="AI70" s="1" t="s">
        <v>934</v>
      </c>
      <c r="AK70" s="1" t="s">
        <v>934</v>
      </c>
      <c r="AL70" s="1" t="s">
        <v>934</v>
      </c>
      <c r="AM70" s="1" t="s">
        <v>934</v>
      </c>
      <c r="AN70" s="1" t="s">
        <v>934</v>
      </c>
      <c r="AO70" s="1" t="s">
        <v>934</v>
      </c>
      <c r="AP70" s="1" t="s">
        <v>934</v>
      </c>
      <c r="AQ70" s="1" t="s">
        <v>934</v>
      </c>
      <c r="AS70" s="22"/>
    </row>
    <row r="71" spans="1:45" ht="14.45" hidden="1" customHeight="1" outlineLevel="5" x14ac:dyDescent="0.25">
      <c r="A71" s="3" t="str">
        <f>P71</f>
        <v>Referentiemaatvoering</v>
      </c>
      <c r="B71" s="3" t="s">
        <v>341</v>
      </c>
      <c r="C71" s="3" t="s">
        <v>347</v>
      </c>
      <c r="E71" s="308"/>
      <c r="G71" s="302"/>
      <c r="I71" s="314"/>
      <c r="K71" s="306"/>
      <c r="M71" s="306"/>
      <c r="O71" s="306"/>
      <c r="P71" s="3" t="s">
        <v>48</v>
      </c>
      <c r="Q71" s="10"/>
      <c r="R71" s="1" t="s">
        <v>137</v>
      </c>
      <c r="S71" s="1"/>
      <c r="T71" s="1"/>
      <c r="V71" s="1" t="str">
        <f t="shared" si="10"/>
        <v>Niet</v>
      </c>
      <c r="W71" s="1" t="str">
        <f t="shared" si="11"/>
        <v>Niet</v>
      </c>
      <c r="X71" s="1" t="str">
        <f t="shared" si="9"/>
        <v>Niet</v>
      </c>
      <c r="Z71" s="1" t="s">
        <v>934</v>
      </c>
      <c r="AA71" s="1" t="s">
        <v>934</v>
      </c>
      <c r="AB71" s="1" t="s">
        <v>934</v>
      </c>
      <c r="AC71" s="1" t="s">
        <v>934</v>
      </c>
      <c r="AD71" s="1" t="s">
        <v>934</v>
      </c>
      <c r="AE71" s="1" t="s">
        <v>934</v>
      </c>
      <c r="AF71" s="1" t="s">
        <v>934</v>
      </c>
      <c r="AG71" s="1" t="s">
        <v>934</v>
      </c>
      <c r="AH71" s="1" t="s">
        <v>934</v>
      </c>
      <c r="AI71" s="1" t="s">
        <v>934</v>
      </c>
      <c r="AK71" s="1" t="s">
        <v>934</v>
      </c>
      <c r="AL71" s="1" t="s">
        <v>934</v>
      </c>
      <c r="AM71" s="1" t="s">
        <v>934</v>
      </c>
      <c r="AN71" s="1" t="s">
        <v>934</v>
      </c>
      <c r="AO71" s="1" t="s">
        <v>934</v>
      </c>
      <c r="AP71" s="1" t="s">
        <v>934</v>
      </c>
      <c r="AQ71" s="1" t="s">
        <v>934</v>
      </c>
      <c r="AS71" s="22"/>
    </row>
    <row r="72" spans="1:45" ht="72" hidden="1" customHeight="1" outlineLevel="4" x14ac:dyDescent="0.25">
      <c r="A72" s="8" t="str">
        <f>N72</f>
        <v>Bewerking</v>
      </c>
      <c r="B72" s="8" t="s">
        <v>341</v>
      </c>
      <c r="C72" s="8" t="s">
        <v>346</v>
      </c>
      <c r="E72" s="308"/>
      <c r="G72" s="302"/>
      <c r="I72" s="314"/>
      <c r="K72" s="306"/>
      <c r="M72" s="306"/>
      <c r="N72" s="18" t="s">
        <v>49</v>
      </c>
      <c r="O72" s="10"/>
      <c r="R72" s="1" t="s">
        <v>208</v>
      </c>
      <c r="S72" s="22" t="s">
        <v>363</v>
      </c>
      <c r="T72" s="22"/>
      <c r="V72" s="1" t="str">
        <f t="shared" si="10"/>
        <v>Niet</v>
      </c>
      <c r="W72" s="1" t="str">
        <f t="shared" si="11"/>
        <v>Niet</v>
      </c>
      <c r="X72" s="1" t="str">
        <f t="shared" si="9"/>
        <v>Niet</v>
      </c>
      <c r="Z72" s="1" t="s">
        <v>934</v>
      </c>
      <c r="AA72" s="1" t="s">
        <v>934</v>
      </c>
      <c r="AB72" s="1" t="s">
        <v>934</v>
      </c>
      <c r="AC72" s="1" t="s">
        <v>934</v>
      </c>
      <c r="AD72" s="1" t="s">
        <v>934</v>
      </c>
      <c r="AE72" s="1" t="s">
        <v>934</v>
      </c>
      <c r="AF72" s="1" t="s">
        <v>934</v>
      </c>
      <c r="AG72" s="1" t="s">
        <v>934</v>
      </c>
      <c r="AH72" s="1" t="s">
        <v>934</v>
      </c>
      <c r="AI72" s="1" t="s">
        <v>934</v>
      </c>
      <c r="AK72" s="1" t="s">
        <v>934</v>
      </c>
      <c r="AL72" s="1" t="s">
        <v>934</v>
      </c>
      <c r="AM72" s="1" t="s">
        <v>934</v>
      </c>
      <c r="AN72" s="1" t="s">
        <v>934</v>
      </c>
      <c r="AO72" s="1" t="s">
        <v>934</v>
      </c>
      <c r="AP72" s="1" t="s">
        <v>934</v>
      </c>
      <c r="AQ72" s="1" t="s">
        <v>934</v>
      </c>
      <c r="AS72" s="22"/>
    </row>
    <row r="73" spans="1:45" ht="14.45" hidden="1" customHeight="1" outlineLevel="3" x14ac:dyDescent="0.25">
      <c r="A73" s="3" t="str">
        <f>L73</f>
        <v>Afsluiter [+]</v>
      </c>
      <c r="B73" s="3" t="s">
        <v>338</v>
      </c>
      <c r="C73" s="3" t="s">
        <v>347</v>
      </c>
      <c r="E73" s="308"/>
      <c r="G73" s="302"/>
      <c r="I73" s="314"/>
      <c r="K73" s="306"/>
      <c r="L73" s="14" t="s">
        <v>184</v>
      </c>
      <c r="M73" s="10"/>
      <c r="R73" s="1" t="s">
        <v>215</v>
      </c>
      <c r="S73" s="1"/>
      <c r="T73" s="1"/>
      <c r="V73" s="1" t="str">
        <f t="shared" si="10"/>
        <v>Niet</v>
      </c>
      <c r="W73" s="1" t="str">
        <f t="shared" si="11"/>
        <v>Niet</v>
      </c>
      <c r="X73" s="1" t="str">
        <f t="shared" si="9"/>
        <v>Niet</v>
      </c>
      <c r="Z73" s="1" t="s">
        <v>934</v>
      </c>
      <c r="AA73" s="1" t="s">
        <v>934</v>
      </c>
      <c r="AB73" s="1" t="s">
        <v>934</v>
      </c>
      <c r="AC73" s="1" t="s">
        <v>934</v>
      </c>
      <c r="AD73" s="1" t="s">
        <v>934</v>
      </c>
      <c r="AE73" s="1" t="s">
        <v>934</v>
      </c>
      <c r="AF73" s="1" t="s">
        <v>934</v>
      </c>
      <c r="AG73" s="1" t="s">
        <v>934</v>
      </c>
      <c r="AH73" s="1" t="s">
        <v>934</v>
      </c>
      <c r="AI73" s="1" t="s">
        <v>934</v>
      </c>
      <c r="AK73" s="1" t="s">
        <v>934</v>
      </c>
      <c r="AL73" s="1" t="s">
        <v>934</v>
      </c>
      <c r="AM73" s="1" t="s">
        <v>934</v>
      </c>
      <c r="AN73" s="1" t="s">
        <v>934</v>
      </c>
      <c r="AO73" s="1" t="s">
        <v>934</v>
      </c>
      <c r="AP73" s="1" t="s">
        <v>934</v>
      </c>
      <c r="AQ73" s="1" t="s">
        <v>934</v>
      </c>
      <c r="AS73" s="22"/>
    </row>
    <row r="74" spans="1:45" ht="14.45" hidden="1" customHeight="1" outlineLevel="4" x14ac:dyDescent="0.25">
      <c r="A74" s="8" t="str">
        <f>N74</f>
        <v>Nummer</v>
      </c>
      <c r="B74" s="8" t="s">
        <v>341</v>
      </c>
      <c r="C74" s="8" t="s">
        <v>346</v>
      </c>
      <c r="E74" s="308"/>
      <c r="G74" s="302"/>
      <c r="I74" s="314"/>
      <c r="K74" s="306"/>
      <c r="L74" s="4"/>
      <c r="M74" s="306" t="s">
        <v>57</v>
      </c>
      <c r="N74" s="18" t="s">
        <v>58</v>
      </c>
      <c r="O74" s="10"/>
      <c r="R74" s="1" t="s">
        <v>137</v>
      </c>
      <c r="S74" s="1"/>
      <c r="T74" s="1"/>
      <c r="V74" s="1" t="str">
        <f t="shared" si="10"/>
        <v>Niet</v>
      </c>
      <c r="W74" s="1" t="str">
        <f t="shared" si="11"/>
        <v>Niet</v>
      </c>
      <c r="X74" s="1" t="str">
        <f t="shared" si="9"/>
        <v>Niet</v>
      </c>
      <c r="Z74" s="1" t="s">
        <v>934</v>
      </c>
      <c r="AA74" s="1" t="s">
        <v>934</v>
      </c>
      <c r="AB74" s="1" t="s">
        <v>934</v>
      </c>
      <c r="AC74" s="1" t="s">
        <v>934</v>
      </c>
      <c r="AD74" s="1" t="s">
        <v>934</v>
      </c>
      <c r="AE74" s="1" t="s">
        <v>934</v>
      </c>
      <c r="AF74" s="1" t="s">
        <v>934</v>
      </c>
      <c r="AG74" s="1" t="s">
        <v>934</v>
      </c>
      <c r="AH74" s="1" t="s">
        <v>934</v>
      </c>
      <c r="AI74" s="1" t="s">
        <v>934</v>
      </c>
      <c r="AK74" s="1" t="s">
        <v>934</v>
      </c>
      <c r="AL74" s="1" t="s">
        <v>934</v>
      </c>
      <c r="AM74" s="1" t="s">
        <v>934</v>
      </c>
      <c r="AN74" s="1" t="s">
        <v>934</v>
      </c>
      <c r="AO74" s="1" t="s">
        <v>934</v>
      </c>
      <c r="AP74" s="1" t="s">
        <v>934</v>
      </c>
      <c r="AQ74" s="1" t="s">
        <v>934</v>
      </c>
      <c r="AS74" s="22"/>
    </row>
    <row r="75" spans="1:45" ht="57.6" hidden="1" customHeight="1" outlineLevel="4" x14ac:dyDescent="0.25">
      <c r="A75" s="8" t="str">
        <f t="shared" ref="A75:A76" si="12">N75</f>
        <v>Soort</v>
      </c>
      <c r="B75" s="8" t="s">
        <v>341</v>
      </c>
      <c r="C75" s="8" t="s">
        <v>346</v>
      </c>
      <c r="E75" s="308"/>
      <c r="G75" s="302"/>
      <c r="I75" s="314"/>
      <c r="K75" s="306"/>
      <c r="M75" s="306"/>
      <c r="N75" s="18" t="s">
        <v>59</v>
      </c>
      <c r="O75" s="10"/>
      <c r="R75" s="1" t="s">
        <v>216</v>
      </c>
      <c r="S75" s="22" t="s">
        <v>292</v>
      </c>
      <c r="T75" s="22"/>
      <c r="V75" s="1" t="str">
        <f t="shared" si="10"/>
        <v>Niet</v>
      </c>
      <c r="W75" s="1" t="str">
        <f t="shared" si="11"/>
        <v>Niet</v>
      </c>
      <c r="X75" s="1" t="str">
        <f t="shared" si="9"/>
        <v>Niet</v>
      </c>
      <c r="Z75" s="1" t="s">
        <v>934</v>
      </c>
      <c r="AA75" s="1" t="s">
        <v>934</v>
      </c>
      <c r="AB75" s="1" t="s">
        <v>934</v>
      </c>
      <c r="AC75" s="1" t="s">
        <v>934</v>
      </c>
      <c r="AD75" s="1" t="s">
        <v>934</v>
      </c>
      <c r="AE75" s="1" t="s">
        <v>934</v>
      </c>
      <c r="AF75" s="1" t="s">
        <v>934</v>
      </c>
      <c r="AG75" s="1" t="s">
        <v>934</v>
      </c>
      <c r="AH75" s="1" t="s">
        <v>934</v>
      </c>
      <c r="AI75" s="1" t="s">
        <v>934</v>
      </c>
      <c r="AK75" s="1" t="s">
        <v>934</v>
      </c>
      <c r="AL75" s="1" t="s">
        <v>934</v>
      </c>
      <c r="AM75" s="1" t="s">
        <v>934</v>
      </c>
      <c r="AN75" s="1" t="s">
        <v>934</v>
      </c>
      <c r="AO75" s="1" t="s">
        <v>934</v>
      </c>
      <c r="AP75" s="1" t="s">
        <v>934</v>
      </c>
      <c r="AQ75" s="1" t="s">
        <v>934</v>
      </c>
      <c r="AS75" s="22"/>
    </row>
    <row r="76" spans="1:45" ht="14.45" hidden="1" customHeight="1" outlineLevel="4" x14ac:dyDescent="0.25">
      <c r="A76" s="3" t="str">
        <f t="shared" si="12"/>
        <v>PuntGeometrie [+]</v>
      </c>
      <c r="B76" s="3" t="s">
        <v>341</v>
      </c>
      <c r="C76" s="3" t="s">
        <v>347</v>
      </c>
      <c r="E76" s="308"/>
      <c r="G76" s="302"/>
      <c r="I76" s="314"/>
      <c r="K76" s="306"/>
      <c r="M76" s="306"/>
      <c r="N76" s="14" t="s">
        <v>181</v>
      </c>
      <c r="O76" s="10"/>
      <c r="R76" s="1" t="s">
        <v>211</v>
      </c>
      <c r="S76" s="1"/>
      <c r="T76" s="1"/>
      <c r="V76" s="1" t="str">
        <f t="shared" si="10"/>
        <v>Niet</v>
      </c>
      <c r="W76" s="1" t="str">
        <f t="shared" si="11"/>
        <v>Niet</v>
      </c>
      <c r="X76" s="1" t="str">
        <f t="shared" si="9"/>
        <v>Niet</v>
      </c>
      <c r="Z76" s="1" t="s">
        <v>934</v>
      </c>
      <c r="AA76" s="1" t="s">
        <v>934</v>
      </c>
      <c r="AB76" s="1" t="s">
        <v>934</v>
      </c>
      <c r="AC76" s="1" t="s">
        <v>934</v>
      </c>
      <c r="AD76" s="1" t="s">
        <v>934</v>
      </c>
      <c r="AE76" s="1" t="s">
        <v>934</v>
      </c>
      <c r="AF76" s="1" t="s">
        <v>934</v>
      </c>
      <c r="AG76" s="1" t="s">
        <v>934</v>
      </c>
      <c r="AH76" s="1" t="s">
        <v>934</v>
      </c>
      <c r="AI76" s="1" t="s">
        <v>934</v>
      </c>
      <c r="AK76" s="1" t="s">
        <v>934</v>
      </c>
      <c r="AL76" s="1" t="s">
        <v>934</v>
      </c>
      <c r="AM76" s="1" t="s">
        <v>934</v>
      </c>
      <c r="AN76" s="1" t="s">
        <v>934</v>
      </c>
      <c r="AO76" s="1" t="s">
        <v>934</v>
      </c>
      <c r="AP76" s="1" t="s">
        <v>934</v>
      </c>
      <c r="AQ76" s="1" t="s">
        <v>934</v>
      </c>
      <c r="AS76" s="22"/>
    </row>
    <row r="77" spans="1:45" ht="14.45" hidden="1" customHeight="1" outlineLevel="5" x14ac:dyDescent="0.25">
      <c r="A77" s="8" t="str">
        <f>P77</f>
        <v>Hoek</v>
      </c>
      <c r="B77" s="8" t="s">
        <v>341</v>
      </c>
      <c r="C77" s="8" t="s">
        <v>346</v>
      </c>
      <c r="E77" s="308"/>
      <c r="G77" s="302"/>
      <c r="I77" s="314"/>
      <c r="K77" s="306"/>
      <c r="M77" s="306"/>
      <c r="N77" s="4"/>
      <c r="O77" s="306" t="s">
        <v>52</v>
      </c>
      <c r="P77" s="8" t="s">
        <v>53</v>
      </c>
      <c r="Q77" s="10"/>
      <c r="R77" s="1" t="s">
        <v>137</v>
      </c>
      <c r="S77" s="1"/>
      <c r="T77" s="1"/>
      <c r="V77" s="1" t="str">
        <f t="shared" si="10"/>
        <v>Niet</v>
      </c>
      <c r="W77" s="1" t="str">
        <f t="shared" si="11"/>
        <v>Niet</v>
      </c>
      <c r="X77" s="1" t="str">
        <f t="shared" si="9"/>
        <v>Niet</v>
      </c>
      <c r="Z77" s="1" t="s">
        <v>934</v>
      </c>
      <c r="AA77" s="1" t="s">
        <v>934</v>
      </c>
      <c r="AB77" s="1" t="s">
        <v>934</v>
      </c>
      <c r="AC77" s="1" t="s">
        <v>934</v>
      </c>
      <c r="AD77" s="1" t="s">
        <v>934</v>
      </c>
      <c r="AE77" s="1" t="s">
        <v>934</v>
      </c>
      <c r="AF77" s="1" t="s">
        <v>934</v>
      </c>
      <c r="AG77" s="1" t="s">
        <v>934</v>
      </c>
      <c r="AH77" s="1" t="s">
        <v>934</v>
      </c>
      <c r="AI77" s="1" t="s">
        <v>934</v>
      </c>
      <c r="AK77" s="1" t="s">
        <v>934</v>
      </c>
      <c r="AL77" s="1" t="s">
        <v>934</v>
      </c>
      <c r="AM77" s="1" t="s">
        <v>934</v>
      </c>
      <c r="AN77" s="1" t="s">
        <v>934</v>
      </c>
      <c r="AO77" s="1" t="s">
        <v>934</v>
      </c>
      <c r="AP77" s="1" t="s">
        <v>934</v>
      </c>
      <c r="AQ77" s="1" t="s">
        <v>934</v>
      </c>
      <c r="AS77" s="22"/>
    </row>
    <row r="78" spans="1:45" ht="14.45" hidden="1" customHeight="1" outlineLevel="5" x14ac:dyDescent="0.25">
      <c r="A78" s="8" t="str">
        <f t="shared" ref="A78:A79" si="13">P78</f>
        <v>Punt</v>
      </c>
      <c r="B78" s="8" t="s">
        <v>341</v>
      </c>
      <c r="C78" s="8" t="s">
        <v>346</v>
      </c>
      <c r="E78" s="308"/>
      <c r="G78" s="302"/>
      <c r="I78" s="314"/>
      <c r="K78" s="306"/>
      <c r="M78" s="306"/>
      <c r="O78" s="306"/>
      <c r="P78" s="8" t="s">
        <v>54</v>
      </c>
      <c r="Q78" s="10"/>
      <c r="R78" s="1" t="s">
        <v>137</v>
      </c>
      <c r="S78" s="1"/>
      <c r="T78" s="1"/>
      <c r="V78" s="1" t="str">
        <f t="shared" si="10"/>
        <v>Niet</v>
      </c>
      <c r="W78" s="1" t="str">
        <f t="shared" si="11"/>
        <v>Niet</v>
      </c>
      <c r="X78" s="1" t="str">
        <f t="shared" si="9"/>
        <v>Niet</v>
      </c>
      <c r="Z78" s="1" t="s">
        <v>934</v>
      </c>
      <c r="AA78" s="1" t="s">
        <v>934</v>
      </c>
      <c r="AB78" s="1" t="s">
        <v>934</v>
      </c>
      <c r="AC78" s="1" t="s">
        <v>934</v>
      </c>
      <c r="AD78" s="1" t="s">
        <v>934</v>
      </c>
      <c r="AE78" s="1" t="s">
        <v>934</v>
      </c>
      <c r="AF78" s="1" t="s">
        <v>934</v>
      </c>
      <c r="AG78" s="1" t="s">
        <v>934</v>
      </c>
      <c r="AH78" s="1" t="s">
        <v>934</v>
      </c>
      <c r="AI78" s="1" t="s">
        <v>934</v>
      </c>
      <c r="AK78" s="1" t="s">
        <v>934</v>
      </c>
      <c r="AL78" s="1" t="s">
        <v>934</v>
      </c>
      <c r="AM78" s="1" t="s">
        <v>934</v>
      </c>
      <c r="AN78" s="1" t="s">
        <v>934</v>
      </c>
      <c r="AO78" s="1" t="s">
        <v>934</v>
      </c>
      <c r="AP78" s="1" t="s">
        <v>934</v>
      </c>
      <c r="AQ78" s="1" t="s">
        <v>934</v>
      </c>
      <c r="AS78" s="22"/>
    </row>
    <row r="79" spans="1:45" ht="14.45" hidden="1" customHeight="1" outlineLevel="5" x14ac:dyDescent="0.25">
      <c r="A79" s="3" t="str">
        <f t="shared" si="13"/>
        <v>Referentiemaatvoering</v>
      </c>
      <c r="B79" s="3" t="s">
        <v>341</v>
      </c>
      <c r="C79" s="3" t="s">
        <v>347</v>
      </c>
      <c r="E79" s="308"/>
      <c r="G79" s="302"/>
      <c r="I79" s="314"/>
      <c r="K79" s="306"/>
      <c r="M79" s="306"/>
      <c r="O79" s="306"/>
      <c r="P79" s="3" t="s">
        <v>48</v>
      </c>
      <c r="Q79" s="10"/>
      <c r="R79" s="1" t="s">
        <v>137</v>
      </c>
      <c r="S79" s="1"/>
      <c r="T79" s="1"/>
      <c r="V79" s="1" t="str">
        <f t="shared" si="10"/>
        <v>Niet</v>
      </c>
      <c r="W79" s="1" t="str">
        <f t="shared" si="11"/>
        <v>Niet</v>
      </c>
      <c r="X79" s="1" t="str">
        <f t="shared" si="9"/>
        <v>Niet</v>
      </c>
      <c r="Z79" s="1" t="s">
        <v>934</v>
      </c>
      <c r="AA79" s="1" t="s">
        <v>934</v>
      </c>
      <c r="AB79" s="1" t="s">
        <v>934</v>
      </c>
      <c r="AC79" s="1" t="s">
        <v>934</v>
      </c>
      <c r="AD79" s="1" t="s">
        <v>934</v>
      </c>
      <c r="AE79" s="1" t="s">
        <v>934</v>
      </c>
      <c r="AF79" s="1" t="s">
        <v>934</v>
      </c>
      <c r="AG79" s="1" t="s">
        <v>934</v>
      </c>
      <c r="AH79" s="1" t="s">
        <v>934</v>
      </c>
      <c r="AI79" s="1" t="s">
        <v>934</v>
      </c>
      <c r="AK79" s="1" t="s">
        <v>934</v>
      </c>
      <c r="AL79" s="1" t="s">
        <v>934</v>
      </c>
      <c r="AM79" s="1" t="s">
        <v>934</v>
      </c>
      <c r="AN79" s="1" t="s">
        <v>934</v>
      </c>
      <c r="AO79" s="1" t="s">
        <v>934</v>
      </c>
      <c r="AP79" s="1" t="s">
        <v>934</v>
      </c>
      <c r="AQ79" s="1" t="s">
        <v>934</v>
      </c>
      <c r="AS79" s="22"/>
    </row>
    <row r="80" spans="1:45" ht="72" hidden="1" customHeight="1" outlineLevel="4" x14ac:dyDescent="0.25">
      <c r="A80" s="8" t="str">
        <f>N80</f>
        <v>Bewerking</v>
      </c>
      <c r="B80" s="8" t="s">
        <v>341</v>
      </c>
      <c r="C80" s="8" t="s">
        <v>346</v>
      </c>
      <c r="E80" s="308"/>
      <c r="G80" s="302"/>
      <c r="I80" s="314"/>
      <c r="K80" s="306"/>
      <c r="M80" s="306"/>
      <c r="N80" s="18" t="s">
        <v>49</v>
      </c>
      <c r="O80" s="10"/>
      <c r="R80" s="1" t="s">
        <v>208</v>
      </c>
      <c r="S80" s="22" t="s">
        <v>363</v>
      </c>
      <c r="T80" s="22"/>
      <c r="V80" s="1" t="str">
        <f t="shared" si="10"/>
        <v>Niet</v>
      </c>
      <c r="W80" s="1" t="str">
        <f t="shared" si="11"/>
        <v>Niet</v>
      </c>
      <c r="X80" s="1" t="str">
        <f t="shared" si="9"/>
        <v>Niet</v>
      </c>
      <c r="Z80" s="1" t="s">
        <v>934</v>
      </c>
      <c r="AA80" s="1" t="s">
        <v>934</v>
      </c>
      <c r="AB80" s="1" t="s">
        <v>934</v>
      </c>
      <c r="AC80" s="1" t="s">
        <v>934</v>
      </c>
      <c r="AD80" s="1" t="s">
        <v>934</v>
      </c>
      <c r="AE80" s="1" t="s">
        <v>934</v>
      </c>
      <c r="AF80" s="1" t="s">
        <v>934</v>
      </c>
      <c r="AG80" s="1" t="s">
        <v>934</v>
      </c>
      <c r="AH80" s="1" t="s">
        <v>934</v>
      </c>
      <c r="AI80" s="1" t="s">
        <v>934</v>
      </c>
      <c r="AK80" s="1" t="s">
        <v>934</v>
      </c>
      <c r="AL80" s="1" t="s">
        <v>934</v>
      </c>
      <c r="AM80" s="1" t="s">
        <v>934</v>
      </c>
      <c r="AN80" s="1" t="s">
        <v>934</v>
      </c>
      <c r="AO80" s="1" t="s">
        <v>934</v>
      </c>
      <c r="AP80" s="1" t="s">
        <v>934</v>
      </c>
      <c r="AQ80" s="1" t="s">
        <v>934</v>
      </c>
      <c r="AS80" s="22"/>
    </row>
    <row r="81" spans="1:45" ht="72" hidden="1" customHeight="1" outlineLevel="4" x14ac:dyDescent="0.25">
      <c r="A81" s="9" t="str">
        <f t="shared" ref="A81:A82" si="14">N81</f>
        <v>AfsluiterType</v>
      </c>
      <c r="B81" s="9" t="s">
        <v>341</v>
      </c>
      <c r="C81" s="9" t="s">
        <v>348</v>
      </c>
      <c r="E81" s="308"/>
      <c r="G81" s="302"/>
      <c r="I81" s="314"/>
      <c r="K81" s="306"/>
      <c r="M81" s="306"/>
      <c r="N81" s="13" t="s">
        <v>60</v>
      </c>
      <c r="O81" s="10"/>
      <c r="R81" s="1" t="s">
        <v>217</v>
      </c>
      <c r="S81" s="22" t="s">
        <v>293</v>
      </c>
      <c r="T81" s="22"/>
      <c r="V81" s="1" t="str">
        <f t="shared" si="10"/>
        <v>Niet</v>
      </c>
      <c r="W81" s="1" t="str">
        <f t="shared" si="11"/>
        <v>Niet</v>
      </c>
      <c r="X81" s="1" t="str">
        <f t="shared" si="9"/>
        <v>Niet</v>
      </c>
      <c r="Z81" s="1" t="s">
        <v>934</v>
      </c>
      <c r="AA81" s="1" t="s">
        <v>934</v>
      </c>
      <c r="AB81" s="1" t="s">
        <v>934</v>
      </c>
      <c r="AC81" s="1" t="s">
        <v>934</v>
      </c>
      <c r="AD81" s="1" t="s">
        <v>934</v>
      </c>
      <c r="AE81" s="1" t="s">
        <v>934</v>
      </c>
      <c r="AF81" s="1" t="s">
        <v>934</v>
      </c>
      <c r="AG81" s="1" t="s">
        <v>934</v>
      </c>
      <c r="AH81" s="1" t="s">
        <v>934</v>
      </c>
      <c r="AI81" s="1" t="s">
        <v>934</v>
      </c>
      <c r="AK81" s="1" t="s">
        <v>934</v>
      </c>
      <c r="AL81" s="1" t="s">
        <v>934</v>
      </c>
      <c r="AM81" s="1" t="s">
        <v>934</v>
      </c>
      <c r="AN81" s="1" t="s">
        <v>934</v>
      </c>
      <c r="AO81" s="1" t="s">
        <v>934</v>
      </c>
      <c r="AP81" s="1" t="s">
        <v>934</v>
      </c>
      <c r="AQ81" s="1" t="s">
        <v>934</v>
      </c>
      <c r="AS81" s="22"/>
    </row>
    <row r="82" spans="1:45" ht="129.6" hidden="1" customHeight="1" outlineLevel="4" x14ac:dyDescent="0.25">
      <c r="A82" s="8" t="str">
        <f t="shared" si="14"/>
        <v>SoortVerbinding</v>
      </c>
      <c r="B82" s="8" t="s">
        <v>341</v>
      </c>
      <c r="C82" s="8" t="s">
        <v>346</v>
      </c>
      <c r="E82" s="308"/>
      <c r="G82" s="302"/>
      <c r="I82" s="314"/>
      <c r="K82" s="306"/>
      <c r="M82" s="306"/>
      <c r="N82" s="18" t="s">
        <v>61</v>
      </c>
      <c r="O82" s="10"/>
      <c r="R82" s="1" t="s">
        <v>218</v>
      </c>
      <c r="S82" s="22" t="s">
        <v>294</v>
      </c>
      <c r="T82" s="22"/>
      <c r="V82" s="1" t="str">
        <f t="shared" si="10"/>
        <v>Niet</v>
      </c>
      <c r="W82" s="1" t="str">
        <f t="shared" si="11"/>
        <v>Niet</v>
      </c>
      <c r="X82" s="1" t="str">
        <f t="shared" si="9"/>
        <v>Niet</v>
      </c>
      <c r="Z82" s="1" t="s">
        <v>934</v>
      </c>
      <c r="AA82" s="1" t="s">
        <v>934</v>
      </c>
      <c r="AB82" s="1" t="s">
        <v>934</v>
      </c>
      <c r="AC82" s="1" t="s">
        <v>934</v>
      </c>
      <c r="AD82" s="1" t="s">
        <v>934</v>
      </c>
      <c r="AE82" s="1" t="s">
        <v>934</v>
      </c>
      <c r="AF82" s="1" t="s">
        <v>934</v>
      </c>
      <c r="AG82" s="1" t="s">
        <v>934</v>
      </c>
      <c r="AH82" s="1" t="s">
        <v>934</v>
      </c>
      <c r="AI82" s="1" t="s">
        <v>934</v>
      </c>
      <c r="AK82" s="1" t="s">
        <v>934</v>
      </c>
      <c r="AL82" s="1" t="s">
        <v>934</v>
      </c>
      <c r="AM82" s="1" t="s">
        <v>934</v>
      </c>
      <c r="AN82" s="1" t="s">
        <v>934</v>
      </c>
      <c r="AO82" s="1" t="s">
        <v>934</v>
      </c>
      <c r="AP82" s="1" t="s">
        <v>934</v>
      </c>
      <c r="AQ82" s="1" t="s">
        <v>934</v>
      </c>
      <c r="AS82" s="22"/>
    </row>
    <row r="83" spans="1:45" ht="14.45" hidden="1" customHeight="1" outlineLevel="3" x14ac:dyDescent="0.25">
      <c r="A83" s="3" t="str">
        <f>L83</f>
        <v>Gasstopper [+]</v>
      </c>
      <c r="B83" s="3" t="s">
        <v>338</v>
      </c>
      <c r="C83" s="3" t="s">
        <v>347</v>
      </c>
      <c r="E83" s="308"/>
      <c r="G83" s="302"/>
      <c r="I83" s="314"/>
      <c r="K83" s="306"/>
      <c r="L83" s="14" t="s">
        <v>185</v>
      </c>
      <c r="M83" s="10"/>
      <c r="R83" s="1" t="s">
        <v>219</v>
      </c>
      <c r="S83" s="1"/>
      <c r="T83" s="1"/>
      <c r="V83" s="1" t="str">
        <f t="shared" si="10"/>
        <v>Niet</v>
      </c>
      <c r="W83" s="1" t="str">
        <f t="shared" si="11"/>
        <v>Niet</v>
      </c>
      <c r="X83" s="1" t="str">
        <f t="shared" si="9"/>
        <v>Niet</v>
      </c>
      <c r="Z83" s="1" t="s">
        <v>934</v>
      </c>
      <c r="AA83" s="1" t="s">
        <v>934</v>
      </c>
      <c r="AB83" s="1" t="s">
        <v>934</v>
      </c>
      <c r="AC83" s="1" t="s">
        <v>934</v>
      </c>
      <c r="AD83" s="1" t="s">
        <v>934</v>
      </c>
      <c r="AE83" s="1" t="s">
        <v>934</v>
      </c>
      <c r="AF83" s="1" t="s">
        <v>934</v>
      </c>
      <c r="AG83" s="1" t="s">
        <v>934</v>
      </c>
      <c r="AH83" s="1" t="s">
        <v>934</v>
      </c>
      <c r="AI83" s="1" t="s">
        <v>934</v>
      </c>
      <c r="AK83" s="1" t="s">
        <v>934</v>
      </c>
      <c r="AL83" s="1" t="s">
        <v>934</v>
      </c>
      <c r="AM83" s="1" t="s">
        <v>934</v>
      </c>
      <c r="AN83" s="1" t="s">
        <v>934</v>
      </c>
      <c r="AO83" s="1" t="s">
        <v>934</v>
      </c>
      <c r="AP83" s="1" t="s">
        <v>934</v>
      </c>
      <c r="AQ83" s="1" t="s">
        <v>934</v>
      </c>
      <c r="AS83" s="22"/>
    </row>
    <row r="84" spans="1:45" ht="28.9" hidden="1" customHeight="1" outlineLevel="4" x14ac:dyDescent="0.25">
      <c r="A84" s="8" t="str">
        <f>N84</f>
        <v>Capaciteit</v>
      </c>
      <c r="B84" s="8" t="s">
        <v>341</v>
      </c>
      <c r="C84" s="8" t="s">
        <v>346</v>
      </c>
      <c r="E84" s="308"/>
      <c r="G84" s="302"/>
      <c r="I84" s="314"/>
      <c r="K84" s="306"/>
      <c r="L84" s="4"/>
      <c r="M84" s="17" t="s">
        <v>62</v>
      </c>
      <c r="N84" s="8" t="s">
        <v>27</v>
      </c>
      <c r="O84" s="10"/>
      <c r="R84" s="1" t="s">
        <v>220</v>
      </c>
      <c r="S84" s="22" t="s">
        <v>295</v>
      </c>
      <c r="T84" s="22"/>
      <c r="V84" s="1" t="str">
        <f t="shared" si="10"/>
        <v>Niet</v>
      </c>
      <c r="W84" s="1" t="str">
        <f t="shared" si="11"/>
        <v>Niet</v>
      </c>
      <c r="X84" s="1" t="str">
        <f t="shared" si="9"/>
        <v>Niet</v>
      </c>
      <c r="Z84" s="1" t="s">
        <v>934</v>
      </c>
      <c r="AA84" s="1" t="s">
        <v>934</v>
      </c>
      <c r="AB84" s="1" t="s">
        <v>934</v>
      </c>
      <c r="AC84" s="1" t="s">
        <v>934</v>
      </c>
      <c r="AD84" s="1" t="s">
        <v>934</v>
      </c>
      <c r="AE84" s="1" t="s">
        <v>934</v>
      </c>
      <c r="AF84" s="1" t="s">
        <v>934</v>
      </c>
      <c r="AG84" s="1" t="s">
        <v>934</v>
      </c>
      <c r="AH84" s="1" t="s">
        <v>934</v>
      </c>
      <c r="AI84" s="1" t="s">
        <v>934</v>
      </c>
      <c r="AK84" s="1" t="s">
        <v>934</v>
      </c>
      <c r="AL84" s="1" t="s">
        <v>934</v>
      </c>
      <c r="AM84" s="1" t="s">
        <v>934</v>
      </c>
      <c r="AN84" s="1" t="s">
        <v>934</v>
      </c>
      <c r="AO84" s="1" t="s">
        <v>934</v>
      </c>
      <c r="AP84" s="1" t="s">
        <v>934</v>
      </c>
      <c r="AQ84" s="1" t="s">
        <v>934</v>
      </c>
      <c r="AS84" s="22"/>
    </row>
    <row r="85" spans="1:45" ht="28.9" hidden="1" customHeight="1" outlineLevel="3" x14ac:dyDescent="0.25">
      <c r="A85" s="9" t="str">
        <f>L85</f>
        <v>Gevelbevestiging</v>
      </c>
      <c r="B85" s="9" t="s">
        <v>338</v>
      </c>
      <c r="C85" s="9" t="s">
        <v>348</v>
      </c>
      <c r="E85" s="308"/>
      <c r="G85" s="302"/>
      <c r="I85" s="314"/>
      <c r="K85" s="306"/>
      <c r="L85" s="13" t="s">
        <v>63</v>
      </c>
      <c r="M85" s="10"/>
      <c r="R85" s="1" t="s">
        <v>221</v>
      </c>
      <c r="S85" s="22" t="s">
        <v>296</v>
      </c>
      <c r="T85" s="22"/>
      <c r="V85" s="1" t="str">
        <f t="shared" si="10"/>
        <v>Niet</v>
      </c>
      <c r="W85" s="1" t="str">
        <f t="shared" si="11"/>
        <v>Niet</v>
      </c>
      <c r="X85" s="1" t="str">
        <f t="shared" si="9"/>
        <v>Niet</v>
      </c>
      <c r="Z85" s="1" t="s">
        <v>934</v>
      </c>
      <c r="AA85" s="1" t="s">
        <v>934</v>
      </c>
      <c r="AB85" s="1" t="s">
        <v>934</v>
      </c>
      <c r="AC85" s="1" t="s">
        <v>934</v>
      </c>
      <c r="AD85" s="1" t="s">
        <v>934</v>
      </c>
      <c r="AE85" s="1" t="s">
        <v>934</v>
      </c>
      <c r="AF85" s="1" t="s">
        <v>934</v>
      </c>
      <c r="AG85" s="1" t="s">
        <v>934</v>
      </c>
      <c r="AH85" s="1" t="s">
        <v>934</v>
      </c>
      <c r="AI85" s="1" t="s">
        <v>934</v>
      </c>
      <c r="AK85" s="1" t="s">
        <v>934</v>
      </c>
      <c r="AL85" s="1" t="s">
        <v>934</v>
      </c>
      <c r="AM85" s="1" t="s">
        <v>934</v>
      </c>
      <c r="AN85" s="1" t="s">
        <v>934</v>
      </c>
      <c r="AO85" s="1" t="s">
        <v>934</v>
      </c>
      <c r="AP85" s="1" t="s">
        <v>934</v>
      </c>
      <c r="AQ85" s="1" t="s">
        <v>934</v>
      </c>
      <c r="AS85" s="22"/>
    </row>
    <row r="86" spans="1:45" ht="43.15" hidden="1" customHeight="1" outlineLevel="3" x14ac:dyDescent="0.25">
      <c r="A86" s="9" t="str">
        <f t="shared" ref="A86:A87" si="15">L86</f>
        <v>Gevelpassage</v>
      </c>
      <c r="B86" s="9" t="s">
        <v>338</v>
      </c>
      <c r="C86" s="9" t="s">
        <v>348</v>
      </c>
      <c r="E86" s="308"/>
      <c r="G86" s="302"/>
      <c r="I86" s="314"/>
      <c r="K86" s="306"/>
      <c r="L86" s="13" t="s">
        <v>64</v>
      </c>
      <c r="M86" s="10"/>
      <c r="R86" s="1" t="s">
        <v>222</v>
      </c>
      <c r="S86" s="22" t="s">
        <v>297</v>
      </c>
      <c r="T86" s="22"/>
      <c r="V86" s="1" t="str">
        <f t="shared" si="10"/>
        <v>Niet</v>
      </c>
      <c r="W86" s="1" t="str">
        <f t="shared" si="11"/>
        <v>Niet</v>
      </c>
      <c r="X86" s="1" t="str">
        <f t="shared" si="9"/>
        <v>Niet</v>
      </c>
      <c r="Z86" s="1" t="s">
        <v>934</v>
      </c>
      <c r="AA86" s="1" t="s">
        <v>934</v>
      </c>
      <c r="AB86" s="1" t="s">
        <v>934</v>
      </c>
      <c r="AC86" s="1" t="s">
        <v>934</v>
      </c>
      <c r="AD86" s="1" t="s">
        <v>934</v>
      </c>
      <c r="AE86" s="1" t="s">
        <v>934</v>
      </c>
      <c r="AF86" s="1" t="s">
        <v>934</v>
      </c>
      <c r="AG86" s="1" t="s">
        <v>934</v>
      </c>
      <c r="AH86" s="1" t="s">
        <v>934</v>
      </c>
      <c r="AI86" s="1" t="s">
        <v>934</v>
      </c>
      <c r="AK86" s="1" t="s">
        <v>934</v>
      </c>
      <c r="AL86" s="1" t="s">
        <v>934</v>
      </c>
      <c r="AM86" s="1" t="s">
        <v>934</v>
      </c>
      <c r="AN86" s="1" t="s">
        <v>934</v>
      </c>
      <c r="AO86" s="1" t="s">
        <v>934</v>
      </c>
      <c r="AP86" s="1" t="s">
        <v>934</v>
      </c>
      <c r="AQ86" s="1" t="s">
        <v>934</v>
      </c>
      <c r="AS86" s="22"/>
    </row>
    <row r="87" spans="1:45" ht="14.45" hidden="1" customHeight="1" outlineLevel="3" x14ac:dyDescent="0.25">
      <c r="A87" s="9" t="str">
        <f t="shared" si="15"/>
        <v>FlexibeleInlaat</v>
      </c>
      <c r="B87" s="9" t="s">
        <v>338</v>
      </c>
      <c r="C87" s="9" t="s">
        <v>348</v>
      </c>
      <c r="E87" s="308"/>
      <c r="G87" s="302"/>
      <c r="I87" s="314"/>
      <c r="K87" s="306"/>
      <c r="L87" s="13" t="s">
        <v>65</v>
      </c>
      <c r="M87" s="10"/>
      <c r="R87" s="1" t="s">
        <v>148</v>
      </c>
      <c r="S87" s="1"/>
      <c r="T87" s="1"/>
      <c r="V87" s="1" t="str">
        <f t="shared" si="10"/>
        <v>Niet</v>
      </c>
      <c r="W87" s="1" t="str">
        <f t="shared" si="11"/>
        <v>Niet</v>
      </c>
      <c r="X87" s="1" t="str">
        <f t="shared" si="9"/>
        <v>Niet</v>
      </c>
      <c r="Z87" s="1" t="s">
        <v>934</v>
      </c>
      <c r="AA87" s="1" t="s">
        <v>934</v>
      </c>
      <c r="AB87" s="1" t="s">
        <v>934</v>
      </c>
      <c r="AC87" s="1" t="s">
        <v>934</v>
      </c>
      <c r="AD87" s="1" t="s">
        <v>934</v>
      </c>
      <c r="AE87" s="1" t="s">
        <v>934</v>
      </c>
      <c r="AF87" s="1" t="s">
        <v>934</v>
      </c>
      <c r="AG87" s="1" t="s">
        <v>934</v>
      </c>
      <c r="AH87" s="1" t="s">
        <v>934</v>
      </c>
      <c r="AI87" s="1" t="s">
        <v>934</v>
      </c>
      <c r="AK87" s="1" t="s">
        <v>934</v>
      </c>
      <c r="AL87" s="1" t="s">
        <v>934</v>
      </c>
      <c r="AM87" s="1" t="s">
        <v>934</v>
      </c>
      <c r="AN87" s="1" t="s">
        <v>934</v>
      </c>
      <c r="AO87" s="1" t="s">
        <v>934</v>
      </c>
      <c r="AP87" s="1" t="s">
        <v>934</v>
      </c>
      <c r="AQ87" s="1" t="s">
        <v>934</v>
      </c>
      <c r="AS87" s="22"/>
    </row>
    <row r="88" spans="1:45" ht="14.45" customHeight="1" outlineLevel="2" collapsed="1" x14ac:dyDescent="0.25">
      <c r="A88" s="3" t="str">
        <f>J88</f>
        <v>AansluitingElektra [+]</v>
      </c>
      <c r="B88" s="3" t="s">
        <v>341</v>
      </c>
      <c r="C88" s="3" t="s">
        <v>347</v>
      </c>
      <c r="E88" s="308"/>
      <c r="G88" s="302"/>
      <c r="I88" s="314"/>
      <c r="J88" s="14" t="s">
        <v>174</v>
      </c>
      <c r="K88" s="10"/>
      <c r="R88" s="1" t="s">
        <v>223</v>
      </c>
      <c r="S88" s="1"/>
      <c r="T88" s="1"/>
      <c r="V88" s="1" t="str">
        <f t="shared" si="10"/>
        <v>Niet</v>
      </c>
      <c r="W88" s="1" t="str">
        <f t="shared" si="11"/>
        <v>Niet</v>
      </c>
      <c r="X88" s="1" t="str">
        <f t="shared" si="9"/>
        <v>Niet</v>
      </c>
      <c r="Z88" s="1" t="s">
        <v>934</v>
      </c>
      <c r="AA88" s="1" t="s">
        <v>934</v>
      </c>
      <c r="AB88" s="1" t="s">
        <v>934</v>
      </c>
      <c r="AC88" s="1" t="s">
        <v>934</v>
      </c>
      <c r="AD88" s="1" t="s">
        <v>934</v>
      </c>
      <c r="AE88" s="1" t="s">
        <v>934</v>
      </c>
      <c r="AF88" s="1" t="s">
        <v>934</v>
      </c>
      <c r="AG88" s="1" t="s">
        <v>934</v>
      </c>
      <c r="AH88" s="1" t="s">
        <v>934</v>
      </c>
      <c r="AI88" s="1" t="s">
        <v>934</v>
      </c>
      <c r="AK88" s="1" t="s">
        <v>934</v>
      </c>
      <c r="AL88" s="1" t="s">
        <v>934</v>
      </c>
      <c r="AM88" s="1" t="s">
        <v>934</v>
      </c>
      <c r="AN88" s="1" t="s">
        <v>934</v>
      </c>
      <c r="AO88" s="1" t="s">
        <v>934</v>
      </c>
      <c r="AP88" s="1" t="s">
        <v>934</v>
      </c>
      <c r="AQ88" s="1" t="s">
        <v>934</v>
      </c>
      <c r="AS88" s="22"/>
    </row>
    <row r="89" spans="1:45" ht="14.45" hidden="1" customHeight="1" outlineLevel="3" x14ac:dyDescent="0.25">
      <c r="A89" s="8" t="str">
        <f>L89</f>
        <v>EANcode</v>
      </c>
      <c r="B89" s="8" t="s">
        <v>341</v>
      </c>
      <c r="C89" s="8" t="s">
        <v>346</v>
      </c>
      <c r="E89" s="308"/>
      <c r="G89" s="302"/>
      <c r="I89" s="314"/>
      <c r="J89" s="10"/>
      <c r="K89" s="306" t="s">
        <v>66</v>
      </c>
      <c r="L89" s="18" t="s">
        <v>19</v>
      </c>
      <c r="M89" s="10"/>
      <c r="R89" s="1" t="s">
        <v>144</v>
      </c>
      <c r="S89" s="1"/>
      <c r="T89" s="1"/>
      <c r="V89" s="1" t="str">
        <f t="shared" si="10"/>
        <v>Niet</v>
      </c>
      <c r="W89" s="1" t="str">
        <f t="shared" si="11"/>
        <v>Niet</v>
      </c>
      <c r="X89" s="1" t="str">
        <f t="shared" si="9"/>
        <v>Niet</v>
      </c>
      <c r="Z89" s="1" t="s">
        <v>934</v>
      </c>
      <c r="AA89" s="1" t="s">
        <v>934</v>
      </c>
      <c r="AB89" s="1" t="s">
        <v>934</v>
      </c>
      <c r="AC89" s="1" t="s">
        <v>934</v>
      </c>
      <c r="AD89" s="1" t="s">
        <v>934</v>
      </c>
      <c r="AE89" s="1" t="s">
        <v>934</v>
      </c>
      <c r="AF89" s="1" t="s">
        <v>934</v>
      </c>
      <c r="AG89" s="1" t="s">
        <v>934</v>
      </c>
      <c r="AH89" s="1" t="s">
        <v>934</v>
      </c>
      <c r="AI89" s="1" t="s">
        <v>934</v>
      </c>
      <c r="AK89" s="1" t="s">
        <v>934</v>
      </c>
      <c r="AL89" s="1" t="s">
        <v>934</v>
      </c>
      <c r="AM89" s="1" t="s">
        <v>934</v>
      </c>
      <c r="AN89" s="1" t="s">
        <v>934</v>
      </c>
      <c r="AO89" s="1" t="s">
        <v>934</v>
      </c>
      <c r="AP89" s="1" t="s">
        <v>934</v>
      </c>
      <c r="AQ89" s="1" t="s">
        <v>934</v>
      </c>
      <c r="AS89" s="22"/>
    </row>
    <row r="90" spans="1:45" ht="57.6" hidden="1" customHeight="1" outlineLevel="3" x14ac:dyDescent="0.25">
      <c r="A90" s="8" t="str">
        <f t="shared" ref="A90:A94" si="16">L90</f>
        <v>UitgevoerdeActiviteit</v>
      </c>
      <c r="B90" s="8" t="s">
        <v>341</v>
      </c>
      <c r="C90" s="8" t="s">
        <v>346</v>
      </c>
      <c r="E90" s="308"/>
      <c r="G90" s="302"/>
      <c r="I90" s="314"/>
      <c r="J90" s="4"/>
      <c r="K90" s="306"/>
      <c r="L90" s="18" t="s">
        <v>20</v>
      </c>
      <c r="M90" s="10"/>
      <c r="R90" s="1" t="s">
        <v>145</v>
      </c>
      <c r="S90" s="22" t="s">
        <v>275</v>
      </c>
      <c r="T90" s="22"/>
      <c r="V90" s="1" t="str">
        <f t="shared" si="10"/>
        <v>Niet</v>
      </c>
      <c r="W90" s="1" t="str">
        <f t="shared" si="11"/>
        <v>Niet</v>
      </c>
      <c r="X90" s="1" t="str">
        <f t="shared" si="9"/>
        <v>Niet</v>
      </c>
      <c r="Z90" s="1" t="s">
        <v>934</v>
      </c>
      <c r="AA90" s="1" t="s">
        <v>934</v>
      </c>
      <c r="AB90" s="1" t="s">
        <v>934</v>
      </c>
      <c r="AC90" s="1" t="s">
        <v>934</v>
      </c>
      <c r="AD90" s="1" t="s">
        <v>934</v>
      </c>
      <c r="AE90" s="1" t="s">
        <v>934</v>
      </c>
      <c r="AF90" s="1" t="s">
        <v>934</v>
      </c>
      <c r="AG90" s="1" t="s">
        <v>934</v>
      </c>
      <c r="AH90" s="1" t="s">
        <v>934</v>
      </c>
      <c r="AI90" s="1" t="s">
        <v>934</v>
      </c>
      <c r="AK90" s="1" t="s">
        <v>934</v>
      </c>
      <c r="AL90" s="1" t="s">
        <v>934</v>
      </c>
      <c r="AM90" s="1" t="s">
        <v>934</v>
      </c>
      <c r="AN90" s="1" t="s">
        <v>934</v>
      </c>
      <c r="AO90" s="1" t="s">
        <v>934</v>
      </c>
      <c r="AP90" s="1" t="s">
        <v>934</v>
      </c>
      <c r="AQ90" s="1" t="s">
        <v>934</v>
      </c>
      <c r="AS90" s="22"/>
    </row>
    <row r="91" spans="1:45" ht="14.45" hidden="1" customHeight="1" outlineLevel="3" x14ac:dyDescent="0.25">
      <c r="A91" s="3" t="str">
        <f t="shared" si="16"/>
        <v>EANPrimair</v>
      </c>
      <c r="B91" s="3" t="s">
        <v>341</v>
      </c>
      <c r="C91" s="3" t="s">
        <v>347</v>
      </c>
      <c r="E91" s="308"/>
      <c r="G91" s="302"/>
      <c r="I91" s="314"/>
      <c r="J91" s="4"/>
      <c r="K91" s="306"/>
      <c r="L91" s="14" t="s">
        <v>21</v>
      </c>
      <c r="M91" s="10"/>
      <c r="R91" s="1" t="s">
        <v>144</v>
      </c>
      <c r="S91" s="1"/>
      <c r="T91" s="1"/>
      <c r="V91" s="1" t="str">
        <f t="shared" si="10"/>
        <v>Niet</v>
      </c>
      <c r="W91" s="1" t="str">
        <f t="shared" si="11"/>
        <v>Niet</v>
      </c>
      <c r="X91" s="1" t="str">
        <f t="shared" si="9"/>
        <v>Niet</v>
      </c>
      <c r="Z91" s="1" t="s">
        <v>934</v>
      </c>
      <c r="AA91" s="1" t="s">
        <v>934</v>
      </c>
      <c r="AB91" s="1" t="s">
        <v>934</v>
      </c>
      <c r="AC91" s="1" t="s">
        <v>934</v>
      </c>
      <c r="AD91" s="1" t="s">
        <v>934</v>
      </c>
      <c r="AE91" s="1" t="s">
        <v>934</v>
      </c>
      <c r="AF91" s="1" t="s">
        <v>934</v>
      </c>
      <c r="AG91" s="1" t="s">
        <v>934</v>
      </c>
      <c r="AH91" s="1" t="s">
        <v>934</v>
      </c>
      <c r="AI91" s="1" t="s">
        <v>934</v>
      </c>
      <c r="AK91" s="1" t="s">
        <v>934</v>
      </c>
      <c r="AL91" s="1" t="s">
        <v>934</v>
      </c>
      <c r="AM91" s="1" t="s">
        <v>934</v>
      </c>
      <c r="AN91" s="1" t="s">
        <v>934</v>
      </c>
      <c r="AO91" s="1" t="s">
        <v>934</v>
      </c>
      <c r="AP91" s="1" t="s">
        <v>934</v>
      </c>
      <c r="AQ91" s="1" t="s">
        <v>934</v>
      </c>
      <c r="AS91" s="22"/>
    </row>
    <row r="92" spans="1:45" ht="43.15" hidden="1" customHeight="1" outlineLevel="3" x14ac:dyDescent="0.25">
      <c r="A92" s="3" t="str">
        <f t="shared" si="16"/>
        <v>Aansluitmeetwijze</v>
      </c>
      <c r="B92" s="3" t="s">
        <v>338</v>
      </c>
      <c r="C92" s="3" t="s">
        <v>347</v>
      </c>
      <c r="E92" s="308"/>
      <c r="G92" s="302"/>
      <c r="I92" s="314"/>
      <c r="J92" s="4"/>
      <c r="K92" s="306"/>
      <c r="L92" s="14" t="s">
        <v>67</v>
      </c>
      <c r="M92" s="10"/>
      <c r="R92" s="1" t="s">
        <v>224</v>
      </c>
      <c r="S92" s="22" t="s">
        <v>298</v>
      </c>
      <c r="T92" s="22"/>
      <c r="V92" s="1" t="str">
        <f t="shared" si="10"/>
        <v>Niet</v>
      </c>
      <c r="W92" s="1" t="str">
        <f t="shared" si="11"/>
        <v>Niet</v>
      </c>
      <c r="X92" s="1" t="str">
        <f t="shared" si="9"/>
        <v>Niet</v>
      </c>
      <c r="Z92" s="1" t="s">
        <v>934</v>
      </c>
      <c r="AA92" s="1" t="s">
        <v>934</v>
      </c>
      <c r="AB92" s="1" t="s">
        <v>934</v>
      </c>
      <c r="AC92" s="1" t="s">
        <v>934</v>
      </c>
      <c r="AD92" s="1" t="s">
        <v>934</v>
      </c>
      <c r="AE92" s="1" t="s">
        <v>934</v>
      </c>
      <c r="AF92" s="1" t="s">
        <v>934</v>
      </c>
      <c r="AG92" s="1" t="s">
        <v>934</v>
      </c>
      <c r="AH92" s="1" t="s">
        <v>934</v>
      </c>
      <c r="AI92" s="1" t="s">
        <v>934</v>
      </c>
      <c r="AK92" s="1" t="s">
        <v>934</v>
      </c>
      <c r="AL92" s="1" t="s">
        <v>934</v>
      </c>
      <c r="AM92" s="1" t="s">
        <v>934</v>
      </c>
      <c r="AN92" s="1" t="s">
        <v>934</v>
      </c>
      <c r="AO92" s="1" t="s">
        <v>934</v>
      </c>
      <c r="AP92" s="1" t="s">
        <v>934</v>
      </c>
      <c r="AQ92" s="1" t="s">
        <v>934</v>
      </c>
      <c r="AS92" s="22"/>
    </row>
    <row r="93" spans="1:45" ht="43.15" hidden="1" customHeight="1" outlineLevel="3" x14ac:dyDescent="0.25">
      <c r="A93" s="3" t="str">
        <f t="shared" si="16"/>
        <v>Aansluitwijze</v>
      </c>
      <c r="B93" s="3" t="s">
        <v>338</v>
      </c>
      <c r="C93" s="3" t="s">
        <v>347</v>
      </c>
      <c r="E93" s="308"/>
      <c r="G93" s="302"/>
      <c r="I93" s="314"/>
      <c r="J93" s="4"/>
      <c r="K93" s="306"/>
      <c r="L93" s="14" t="s">
        <v>23</v>
      </c>
      <c r="M93" s="10"/>
      <c r="R93" s="1" t="s">
        <v>225</v>
      </c>
      <c r="S93" s="22" t="s">
        <v>299</v>
      </c>
      <c r="T93" s="22"/>
      <c r="V93" s="1" t="str">
        <f t="shared" si="10"/>
        <v>Niet</v>
      </c>
      <c r="W93" s="1" t="str">
        <f t="shared" si="11"/>
        <v>Niet</v>
      </c>
      <c r="X93" s="1" t="str">
        <f t="shared" si="9"/>
        <v>Niet</v>
      </c>
      <c r="Z93" s="1" t="s">
        <v>934</v>
      </c>
      <c r="AA93" s="1" t="s">
        <v>934</v>
      </c>
      <c r="AB93" s="1" t="s">
        <v>934</v>
      </c>
      <c r="AC93" s="1" t="s">
        <v>934</v>
      </c>
      <c r="AD93" s="1" t="s">
        <v>934</v>
      </c>
      <c r="AE93" s="1" t="s">
        <v>934</v>
      </c>
      <c r="AF93" s="1" t="s">
        <v>934</v>
      </c>
      <c r="AG93" s="1" t="s">
        <v>934</v>
      </c>
      <c r="AH93" s="1" t="s">
        <v>934</v>
      </c>
      <c r="AI93" s="1" t="s">
        <v>934</v>
      </c>
      <c r="AK93" s="1" t="s">
        <v>934</v>
      </c>
      <c r="AL93" s="1" t="s">
        <v>934</v>
      </c>
      <c r="AM93" s="1" t="s">
        <v>934</v>
      </c>
      <c r="AN93" s="1" t="s">
        <v>934</v>
      </c>
      <c r="AO93" s="1" t="s">
        <v>934</v>
      </c>
      <c r="AP93" s="1" t="s">
        <v>934</v>
      </c>
      <c r="AQ93" s="1" t="s">
        <v>934</v>
      </c>
      <c r="AS93" s="22"/>
    </row>
    <row r="94" spans="1:45" ht="57.6" hidden="1" customHeight="1" outlineLevel="3" x14ac:dyDescent="0.25">
      <c r="A94" s="173" t="str">
        <f t="shared" si="16"/>
        <v>Aardingwijze</v>
      </c>
      <c r="B94" s="8" t="s">
        <v>338</v>
      </c>
      <c r="C94" s="8" t="s">
        <v>346</v>
      </c>
      <c r="E94" s="308"/>
      <c r="G94" s="302"/>
      <c r="I94" s="314"/>
      <c r="J94" s="4"/>
      <c r="K94" s="306"/>
      <c r="L94" s="18" t="s">
        <v>68</v>
      </c>
      <c r="M94" s="10"/>
      <c r="R94" s="1" t="s">
        <v>226</v>
      </c>
      <c r="S94" s="24" t="s">
        <v>300</v>
      </c>
      <c r="T94" s="24"/>
      <c r="V94" s="1" t="str">
        <f t="shared" si="10"/>
        <v>Niet</v>
      </c>
      <c r="W94" s="1" t="str">
        <f t="shared" si="11"/>
        <v>Niet</v>
      </c>
      <c r="X94" s="1" t="str">
        <f t="shared" si="9"/>
        <v>Niet</v>
      </c>
      <c r="Z94" s="1" t="s">
        <v>934</v>
      </c>
      <c r="AA94" s="1" t="s">
        <v>934</v>
      </c>
      <c r="AB94" s="1" t="s">
        <v>934</v>
      </c>
      <c r="AC94" s="1" t="s">
        <v>934</v>
      </c>
      <c r="AD94" s="1" t="s">
        <v>934</v>
      </c>
      <c r="AE94" s="1" t="s">
        <v>934</v>
      </c>
      <c r="AF94" s="1" t="s">
        <v>934</v>
      </c>
      <c r="AG94" s="1" t="s">
        <v>934</v>
      </c>
      <c r="AH94" s="1" t="s">
        <v>934</v>
      </c>
      <c r="AI94" s="1" t="s">
        <v>934</v>
      </c>
      <c r="AK94" s="1" t="s">
        <v>934</v>
      </c>
      <c r="AL94" s="1" t="s">
        <v>934</v>
      </c>
      <c r="AM94" s="1" t="s">
        <v>934</v>
      </c>
      <c r="AN94" s="1" t="s">
        <v>934</v>
      </c>
      <c r="AO94" s="1" t="s">
        <v>934</v>
      </c>
      <c r="AP94" s="1" t="s">
        <v>934</v>
      </c>
      <c r="AQ94" s="1" t="s">
        <v>934</v>
      </c>
      <c r="AS94" s="22"/>
    </row>
    <row r="95" spans="1:45" ht="409.6" hidden="1" customHeight="1" outlineLevel="3" x14ac:dyDescent="0.25">
      <c r="A95" s="173" t="str">
        <f>L95</f>
        <v>AfnemerE</v>
      </c>
      <c r="B95" s="8" t="s">
        <v>338</v>
      </c>
      <c r="C95" s="8" t="s">
        <v>346</v>
      </c>
      <c r="E95" s="308"/>
      <c r="G95" s="302"/>
      <c r="I95" s="314"/>
      <c r="J95" s="4"/>
      <c r="K95" s="306"/>
      <c r="L95" s="18" t="s">
        <v>69</v>
      </c>
      <c r="M95" s="10"/>
      <c r="R95" s="1" t="s">
        <v>227</v>
      </c>
      <c r="S95" s="22" t="s">
        <v>301</v>
      </c>
      <c r="T95" s="22"/>
      <c r="V95" s="1" t="str">
        <f t="shared" si="10"/>
        <v>Niet</v>
      </c>
      <c r="W95" s="1" t="str">
        <f t="shared" si="11"/>
        <v>Niet</v>
      </c>
      <c r="X95" s="1" t="str">
        <f t="shared" si="9"/>
        <v>Niet</v>
      </c>
      <c r="Z95" s="1" t="s">
        <v>934</v>
      </c>
      <c r="AA95" s="1" t="s">
        <v>934</v>
      </c>
      <c r="AB95" s="1" t="s">
        <v>934</v>
      </c>
      <c r="AC95" s="1" t="s">
        <v>934</v>
      </c>
      <c r="AD95" s="1" t="s">
        <v>934</v>
      </c>
      <c r="AE95" s="1" t="s">
        <v>934</v>
      </c>
      <c r="AF95" s="1" t="s">
        <v>934</v>
      </c>
      <c r="AG95" s="1" t="s">
        <v>934</v>
      </c>
      <c r="AH95" s="1" t="s">
        <v>934</v>
      </c>
      <c r="AI95" s="1" t="s">
        <v>934</v>
      </c>
      <c r="AK95" s="1" t="s">
        <v>934</v>
      </c>
      <c r="AL95" s="1" t="s">
        <v>934</v>
      </c>
      <c r="AM95" s="1" t="s">
        <v>934</v>
      </c>
      <c r="AN95" s="1" t="s">
        <v>934</v>
      </c>
      <c r="AO95" s="1" t="s">
        <v>934</v>
      </c>
      <c r="AP95" s="1" t="s">
        <v>934</v>
      </c>
      <c r="AQ95" s="1" t="s">
        <v>934</v>
      </c>
      <c r="AS95" s="22"/>
    </row>
    <row r="96" spans="1:45" ht="14.45" hidden="1" customHeight="1" outlineLevel="3" x14ac:dyDescent="0.25">
      <c r="A96" s="173" t="str">
        <f>L96</f>
        <v>EigenRichting</v>
      </c>
      <c r="B96" s="8" t="s">
        <v>338</v>
      </c>
      <c r="C96" s="8" t="s">
        <v>346</v>
      </c>
      <c r="E96" s="308"/>
      <c r="G96" s="302"/>
      <c r="I96" s="314"/>
      <c r="J96" s="4"/>
      <c r="K96" s="306"/>
      <c r="L96" s="18" t="s">
        <v>70</v>
      </c>
      <c r="M96" s="10"/>
      <c r="R96" s="1" t="s">
        <v>148</v>
      </c>
      <c r="S96" s="1"/>
      <c r="T96" s="1"/>
      <c r="V96" s="1" t="str">
        <f t="shared" si="10"/>
        <v>Niet</v>
      </c>
      <c r="W96" s="1" t="str">
        <f t="shared" si="11"/>
        <v>Niet</v>
      </c>
      <c r="X96" s="1" t="str">
        <f t="shared" si="9"/>
        <v>Niet</v>
      </c>
      <c r="Z96" s="1" t="s">
        <v>934</v>
      </c>
      <c r="AA96" s="1" t="s">
        <v>934</v>
      </c>
      <c r="AB96" s="1" t="s">
        <v>934</v>
      </c>
      <c r="AC96" s="1" t="s">
        <v>934</v>
      </c>
      <c r="AD96" s="1" t="s">
        <v>934</v>
      </c>
      <c r="AE96" s="1" t="s">
        <v>934</v>
      </c>
      <c r="AF96" s="1" t="s">
        <v>934</v>
      </c>
      <c r="AG96" s="1" t="s">
        <v>934</v>
      </c>
      <c r="AH96" s="1" t="s">
        <v>934</v>
      </c>
      <c r="AI96" s="1" t="s">
        <v>934</v>
      </c>
      <c r="AK96" s="1" t="s">
        <v>934</v>
      </c>
      <c r="AL96" s="1" t="s">
        <v>934</v>
      </c>
      <c r="AM96" s="1" t="s">
        <v>934</v>
      </c>
      <c r="AN96" s="1" t="s">
        <v>934</v>
      </c>
      <c r="AO96" s="1" t="s">
        <v>934</v>
      </c>
      <c r="AP96" s="1" t="s">
        <v>934</v>
      </c>
      <c r="AQ96" s="1" t="s">
        <v>934</v>
      </c>
      <c r="AS96" s="22"/>
    </row>
    <row r="97" spans="1:45" ht="57.6" hidden="1" customHeight="1" outlineLevel="3" x14ac:dyDescent="0.25">
      <c r="A97" s="173" t="str">
        <f t="shared" ref="A97:A105" si="17">L97</f>
        <v>Fase</v>
      </c>
      <c r="B97" s="8" t="s">
        <v>338</v>
      </c>
      <c r="C97" s="8" t="s">
        <v>346</v>
      </c>
      <c r="E97" s="308"/>
      <c r="G97" s="302"/>
      <c r="I97" s="314"/>
      <c r="J97" s="4"/>
      <c r="K97" s="306"/>
      <c r="L97" s="18" t="s">
        <v>71</v>
      </c>
      <c r="M97" s="10"/>
      <c r="R97" s="1" t="s">
        <v>228</v>
      </c>
      <c r="S97" s="24" t="s">
        <v>302</v>
      </c>
      <c r="T97" s="24"/>
      <c r="V97" s="1" t="str">
        <f t="shared" si="10"/>
        <v>Niet</v>
      </c>
      <c r="W97" s="1" t="str">
        <f t="shared" si="11"/>
        <v>Niet</v>
      </c>
      <c r="X97" s="1" t="str">
        <f t="shared" si="9"/>
        <v>Niet</v>
      </c>
      <c r="Z97" s="1" t="s">
        <v>934</v>
      </c>
      <c r="AA97" s="1" t="s">
        <v>934</v>
      </c>
      <c r="AB97" s="1" t="s">
        <v>934</v>
      </c>
      <c r="AC97" s="1" t="s">
        <v>934</v>
      </c>
      <c r="AD97" s="1" t="s">
        <v>934</v>
      </c>
      <c r="AE97" s="1" t="s">
        <v>934</v>
      </c>
      <c r="AF97" s="1" t="s">
        <v>934</v>
      </c>
      <c r="AG97" s="1" t="s">
        <v>934</v>
      </c>
      <c r="AH97" s="1" t="s">
        <v>934</v>
      </c>
      <c r="AI97" s="1" t="s">
        <v>934</v>
      </c>
      <c r="AK97" s="1" t="s">
        <v>934</v>
      </c>
      <c r="AL97" s="1" t="s">
        <v>934</v>
      </c>
      <c r="AM97" s="1" t="s">
        <v>934</v>
      </c>
      <c r="AN97" s="1" t="s">
        <v>934</v>
      </c>
      <c r="AO97" s="1" t="s">
        <v>934</v>
      </c>
      <c r="AP97" s="1" t="s">
        <v>934</v>
      </c>
      <c r="AQ97" s="1" t="s">
        <v>934</v>
      </c>
      <c r="AS97" s="22"/>
    </row>
    <row r="98" spans="1:45" ht="14.45" hidden="1" customHeight="1" outlineLevel="3" x14ac:dyDescent="0.25">
      <c r="A98" s="173" t="str">
        <f t="shared" si="17"/>
        <v>KoppelingNulAarde</v>
      </c>
      <c r="B98" s="8" t="s">
        <v>338</v>
      </c>
      <c r="C98" s="8" t="s">
        <v>346</v>
      </c>
      <c r="E98" s="308"/>
      <c r="G98" s="302"/>
      <c r="I98" s="314"/>
      <c r="J98" s="4"/>
      <c r="K98" s="306"/>
      <c r="L98" s="18" t="s">
        <v>72</v>
      </c>
      <c r="M98" s="10"/>
      <c r="R98" s="1" t="s">
        <v>148</v>
      </c>
      <c r="S98" s="1"/>
      <c r="T98" s="1"/>
      <c r="V98" s="1" t="str">
        <f t="shared" si="10"/>
        <v>Niet</v>
      </c>
      <c r="W98" s="1" t="str">
        <f t="shared" si="11"/>
        <v>Niet</v>
      </c>
      <c r="X98" s="1" t="str">
        <f t="shared" si="9"/>
        <v>Niet</v>
      </c>
      <c r="Z98" s="1" t="s">
        <v>934</v>
      </c>
      <c r="AA98" s="1" t="s">
        <v>934</v>
      </c>
      <c r="AB98" s="1" t="s">
        <v>934</v>
      </c>
      <c r="AC98" s="1" t="s">
        <v>934</v>
      </c>
      <c r="AD98" s="1" t="s">
        <v>934</v>
      </c>
      <c r="AE98" s="1" t="s">
        <v>934</v>
      </c>
      <c r="AF98" s="1" t="s">
        <v>934</v>
      </c>
      <c r="AG98" s="1" t="s">
        <v>934</v>
      </c>
      <c r="AH98" s="1" t="s">
        <v>934</v>
      </c>
      <c r="AI98" s="1" t="s">
        <v>934</v>
      </c>
      <c r="AK98" s="1" t="s">
        <v>934</v>
      </c>
      <c r="AL98" s="1" t="s">
        <v>934</v>
      </c>
      <c r="AM98" s="1" t="s">
        <v>934</v>
      </c>
      <c r="AN98" s="1" t="s">
        <v>934</v>
      </c>
      <c r="AO98" s="1" t="s">
        <v>934</v>
      </c>
      <c r="AP98" s="1" t="s">
        <v>934</v>
      </c>
      <c r="AQ98" s="1" t="s">
        <v>934</v>
      </c>
      <c r="AS98" s="22"/>
    </row>
    <row r="99" spans="1:45" ht="28.9" hidden="1" customHeight="1" outlineLevel="3" x14ac:dyDescent="0.25">
      <c r="A99" s="173" t="str">
        <f t="shared" si="17"/>
        <v>Netwerk</v>
      </c>
      <c r="B99" s="8" t="s">
        <v>338</v>
      </c>
      <c r="C99" s="8" t="s">
        <v>346</v>
      </c>
      <c r="E99" s="308"/>
      <c r="G99" s="302"/>
      <c r="I99" s="314"/>
      <c r="J99" s="4"/>
      <c r="K99" s="306"/>
      <c r="L99" s="18" t="s">
        <v>73</v>
      </c>
      <c r="M99" s="10"/>
      <c r="R99" s="1" t="s">
        <v>229</v>
      </c>
      <c r="S99" s="22" t="s">
        <v>303</v>
      </c>
      <c r="T99" s="22"/>
      <c r="V99" s="1" t="str">
        <f t="shared" si="10"/>
        <v>Niet</v>
      </c>
      <c r="W99" s="1" t="str">
        <f t="shared" si="11"/>
        <v>Niet</v>
      </c>
      <c r="X99" s="1" t="str">
        <f t="shared" si="9"/>
        <v>Niet</v>
      </c>
      <c r="Z99" s="1" t="s">
        <v>934</v>
      </c>
      <c r="AA99" s="1" t="s">
        <v>934</v>
      </c>
      <c r="AB99" s="1" t="s">
        <v>934</v>
      </c>
      <c r="AC99" s="1" t="s">
        <v>934</v>
      </c>
      <c r="AD99" s="1" t="s">
        <v>934</v>
      </c>
      <c r="AE99" s="1" t="s">
        <v>934</v>
      </c>
      <c r="AF99" s="1" t="s">
        <v>934</v>
      </c>
      <c r="AG99" s="1" t="s">
        <v>934</v>
      </c>
      <c r="AH99" s="1" t="s">
        <v>934</v>
      </c>
      <c r="AI99" s="1" t="s">
        <v>934</v>
      </c>
      <c r="AK99" s="1" t="s">
        <v>934</v>
      </c>
      <c r="AL99" s="1" t="s">
        <v>934</v>
      </c>
      <c r="AM99" s="1" t="s">
        <v>934</v>
      </c>
      <c r="AN99" s="1" t="s">
        <v>934</v>
      </c>
      <c r="AO99" s="1" t="s">
        <v>934</v>
      </c>
      <c r="AP99" s="1" t="s">
        <v>934</v>
      </c>
      <c r="AQ99" s="1" t="s">
        <v>934</v>
      </c>
      <c r="AS99" s="22"/>
    </row>
    <row r="100" spans="1:45" ht="72" hidden="1" customHeight="1" outlineLevel="3" x14ac:dyDescent="0.25">
      <c r="A100" s="3" t="str">
        <f t="shared" si="17"/>
        <v>Beveiligingstype</v>
      </c>
      <c r="B100" s="3" t="s">
        <v>338</v>
      </c>
      <c r="C100" s="3" t="s">
        <v>347</v>
      </c>
      <c r="E100" s="308"/>
      <c r="G100" s="302"/>
      <c r="I100" s="314"/>
      <c r="J100" s="4"/>
      <c r="K100" s="306"/>
      <c r="L100" s="14" t="s">
        <v>74</v>
      </c>
      <c r="M100" s="10"/>
      <c r="R100" s="1" t="s">
        <v>230</v>
      </c>
      <c r="S100" s="22" t="s">
        <v>304</v>
      </c>
      <c r="T100" s="22"/>
      <c r="V100" s="1" t="str">
        <f t="shared" si="10"/>
        <v>Niet</v>
      </c>
      <c r="W100" s="1" t="str">
        <f t="shared" si="11"/>
        <v>Niet</v>
      </c>
      <c r="X100" s="1" t="str">
        <f t="shared" si="9"/>
        <v>Niet</v>
      </c>
      <c r="Z100" s="1" t="s">
        <v>934</v>
      </c>
      <c r="AA100" s="1" t="s">
        <v>934</v>
      </c>
      <c r="AB100" s="1" t="s">
        <v>934</v>
      </c>
      <c r="AC100" s="1" t="s">
        <v>934</v>
      </c>
      <c r="AD100" s="1" t="s">
        <v>934</v>
      </c>
      <c r="AE100" s="1" t="s">
        <v>934</v>
      </c>
      <c r="AF100" s="1" t="s">
        <v>934</v>
      </c>
      <c r="AG100" s="1" t="s">
        <v>934</v>
      </c>
      <c r="AH100" s="1" t="s">
        <v>934</v>
      </c>
      <c r="AI100" s="1" t="s">
        <v>934</v>
      </c>
      <c r="AK100" s="1" t="s">
        <v>934</v>
      </c>
      <c r="AL100" s="1" t="s">
        <v>934</v>
      </c>
      <c r="AM100" s="1" t="s">
        <v>934</v>
      </c>
      <c r="AN100" s="1" t="s">
        <v>934</v>
      </c>
      <c r="AO100" s="1" t="s">
        <v>934</v>
      </c>
      <c r="AP100" s="1" t="s">
        <v>934</v>
      </c>
      <c r="AQ100" s="1" t="s">
        <v>934</v>
      </c>
      <c r="AS100" s="22"/>
    </row>
    <row r="101" spans="1:45" ht="86.45" hidden="1" customHeight="1" outlineLevel="3" x14ac:dyDescent="0.25">
      <c r="A101" s="3" t="str">
        <f t="shared" si="17"/>
        <v>Beveiligingskarakteristiek</v>
      </c>
      <c r="B101" s="3" t="s">
        <v>338</v>
      </c>
      <c r="C101" s="3" t="s">
        <v>347</v>
      </c>
      <c r="E101" s="308"/>
      <c r="G101" s="302"/>
      <c r="I101" s="314"/>
      <c r="J101" s="4"/>
      <c r="K101" s="306"/>
      <c r="L101" s="14" t="s">
        <v>75</v>
      </c>
      <c r="M101" s="10"/>
      <c r="R101" s="1" t="s">
        <v>231</v>
      </c>
      <c r="S101" s="22" t="s">
        <v>305</v>
      </c>
      <c r="T101" s="22"/>
      <c r="V101" s="1" t="str">
        <f t="shared" si="10"/>
        <v>Niet</v>
      </c>
      <c r="W101" s="1" t="str">
        <f t="shared" si="11"/>
        <v>Niet</v>
      </c>
      <c r="X101" s="1" t="str">
        <f t="shared" si="9"/>
        <v>Niet</v>
      </c>
      <c r="Z101" s="1" t="s">
        <v>934</v>
      </c>
      <c r="AA101" s="1" t="s">
        <v>934</v>
      </c>
      <c r="AB101" s="1" t="s">
        <v>934</v>
      </c>
      <c r="AC101" s="1" t="s">
        <v>934</v>
      </c>
      <c r="AD101" s="1" t="s">
        <v>934</v>
      </c>
      <c r="AE101" s="1" t="s">
        <v>934</v>
      </c>
      <c r="AF101" s="1" t="s">
        <v>934</v>
      </c>
      <c r="AG101" s="1" t="s">
        <v>934</v>
      </c>
      <c r="AH101" s="1" t="s">
        <v>934</v>
      </c>
      <c r="AI101" s="1" t="s">
        <v>934</v>
      </c>
      <c r="AK101" s="1" t="s">
        <v>934</v>
      </c>
      <c r="AL101" s="1" t="s">
        <v>934</v>
      </c>
      <c r="AM101" s="1" t="s">
        <v>934</v>
      </c>
      <c r="AN101" s="1" t="s">
        <v>934</v>
      </c>
      <c r="AO101" s="1" t="s">
        <v>934</v>
      </c>
      <c r="AP101" s="1" t="s">
        <v>934</v>
      </c>
      <c r="AQ101" s="1" t="s">
        <v>934</v>
      </c>
      <c r="AS101" s="22"/>
    </row>
    <row r="102" spans="1:45" ht="14.45" hidden="1" customHeight="1" outlineLevel="3" x14ac:dyDescent="0.25">
      <c r="A102" s="3" t="str">
        <f t="shared" si="17"/>
        <v>WeerstandFaseAarde</v>
      </c>
      <c r="B102" s="3" t="s">
        <v>338</v>
      </c>
      <c r="C102" s="3" t="s">
        <v>347</v>
      </c>
      <c r="E102" s="308"/>
      <c r="G102" s="302"/>
      <c r="I102" s="314"/>
      <c r="J102" s="4"/>
      <c r="K102" s="306"/>
      <c r="L102" s="14" t="s">
        <v>76</v>
      </c>
      <c r="M102" s="10"/>
      <c r="R102" s="1" t="s">
        <v>139</v>
      </c>
      <c r="S102" s="1"/>
      <c r="T102" s="1"/>
      <c r="V102" s="1" t="str">
        <f t="shared" si="10"/>
        <v>Niet</v>
      </c>
      <c r="W102" s="1" t="str">
        <f t="shared" si="11"/>
        <v>Niet</v>
      </c>
      <c r="X102" s="1" t="str">
        <f t="shared" si="9"/>
        <v>Niet</v>
      </c>
      <c r="Z102" s="1" t="s">
        <v>934</v>
      </c>
      <c r="AA102" s="1" t="s">
        <v>934</v>
      </c>
      <c r="AB102" s="1" t="s">
        <v>934</v>
      </c>
      <c r="AC102" s="1" t="s">
        <v>934</v>
      </c>
      <c r="AD102" s="1" t="s">
        <v>934</v>
      </c>
      <c r="AE102" s="1" t="s">
        <v>934</v>
      </c>
      <c r="AF102" s="1" t="s">
        <v>934</v>
      </c>
      <c r="AG102" s="1" t="s">
        <v>934</v>
      </c>
      <c r="AH102" s="1" t="s">
        <v>934</v>
      </c>
      <c r="AI102" s="1" t="s">
        <v>934</v>
      </c>
      <c r="AK102" s="1" t="s">
        <v>934</v>
      </c>
      <c r="AL102" s="1" t="s">
        <v>934</v>
      </c>
      <c r="AM102" s="1" t="s">
        <v>934</v>
      </c>
      <c r="AN102" s="1" t="s">
        <v>934</v>
      </c>
      <c r="AO102" s="1" t="s">
        <v>934</v>
      </c>
      <c r="AP102" s="1" t="s">
        <v>934</v>
      </c>
      <c r="AQ102" s="1" t="s">
        <v>934</v>
      </c>
      <c r="AS102" s="22"/>
    </row>
    <row r="103" spans="1:45" ht="14.45" hidden="1" customHeight="1" outlineLevel="3" x14ac:dyDescent="0.25">
      <c r="A103" s="3" t="str">
        <f t="shared" si="17"/>
        <v>WeerstandFaseNul</v>
      </c>
      <c r="B103" s="3" t="s">
        <v>338</v>
      </c>
      <c r="C103" s="3" t="s">
        <v>347</v>
      </c>
      <c r="E103" s="308"/>
      <c r="G103" s="302"/>
      <c r="I103" s="314"/>
      <c r="J103" s="4"/>
      <c r="K103" s="306"/>
      <c r="L103" s="14" t="s">
        <v>77</v>
      </c>
      <c r="M103" s="10"/>
      <c r="R103" s="1" t="s">
        <v>139</v>
      </c>
      <c r="S103" s="1"/>
      <c r="T103" s="1"/>
      <c r="V103" s="1" t="str">
        <f t="shared" si="10"/>
        <v>Niet</v>
      </c>
      <c r="W103" s="1" t="str">
        <f t="shared" si="11"/>
        <v>Niet</v>
      </c>
      <c r="X103" s="1" t="str">
        <f t="shared" si="9"/>
        <v>Niet</v>
      </c>
      <c r="Z103" s="1" t="s">
        <v>934</v>
      </c>
      <c r="AA103" s="1" t="s">
        <v>934</v>
      </c>
      <c r="AB103" s="1" t="s">
        <v>934</v>
      </c>
      <c r="AC103" s="1" t="s">
        <v>934</v>
      </c>
      <c r="AD103" s="1" t="s">
        <v>934</v>
      </c>
      <c r="AE103" s="1" t="s">
        <v>934</v>
      </c>
      <c r="AF103" s="1" t="s">
        <v>934</v>
      </c>
      <c r="AG103" s="1" t="s">
        <v>934</v>
      </c>
      <c r="AH103" s="1" t="s">
        <v>934</v>
      </c>
      <c r="AI103" s="1" t="s">
        <v>934</v>
      </c>
      <c r="AK103" s="1" t="s">
        <v>934</v>
      </c>
      <c r="AL103" s="1" t="s">
        <v>934</v>
      </c>
      <c r="AM103" s="1" t="s">
        <v>934</v>
      </c>
      <c r="AN103" s="1" t="s">
        <v>934</v>
      </c>
      <c r="AO103" s="1" t="s">
        <v>934</v>
      </c>
      <c r="AP103" s="1" t="s">
        <v>934</v>
      </c>
      <c r="AQ103" s="1" t="s">
        <v>934</v>
      </c>
      <c r="AS103" s="22"/>
    </row>
    <row r="104" spans="1:45" ht="230.45" hidden="1" customHeight="1" outlineLevel="3" x14ac:dyDescent="0.25">
      <c r="A104" s="3" t="str">
        <f t="shared" si="17"/>
        <v>Zekeringwaarde</v>
      </c>
      <c r="B104" s="3" t="s">
        <v>338</v>
      </c>
      <c r="C104" s="3" t="s">
        <v>347</v>
      </c>
      <c r="E104" s="308"/>
      <c r="G104" s="302"/>
      <c r="I104" s="314"/>
      <c r="J104" s="4"/>
      <c r="K104" s="306"/>
      <c r="L104" s="14" t="s">
        <v>78</v>
      </c>
      <c r="M104" s="10"/>
      <c r="R104" s="1" t="s">
        <v>232</v>
      </c>
      <c r="S104" s="22" t="s">
        <v>325</v>
      </c>
      <c r="T104" s="22"/>
      <c r="V104" s="1" t="str">
        <f t="shared" si="10"/>
        <v>Niet</v>
      </c>
      <c r="W104" s="1" t="str">
        <f t="shared" si="11"/>
        <v>Niet</v>
      </c>
      <c r="X104" s="1" t="str">
        <f t="shared" si="9"/>
        <v>Niet</v>
      </c>
      <c r="Z104" s="1" t="s">
        <v>934</v>
      </c>
      <c r="AA104" s="1" t="s">
        <v>934</v>
      </c>
      <c r="AB104" s="1" t="s">
        <v>934</v>
      </c>
      <c r="AC104" s="1" t="s">
        <v>934</v>
      </c>
      <c r="AD104" s="1" t="s">
        <v>934</v>
      </c>
      <c r="AE104" s="1" t="s">
        <v>934</v>
      </c>
      <c r="AF104" s="1" t="s">
        <v>934</v>
      </c>
      <c r="AG104" s="1" t="s">
        <v>934</v>
      </c>
      <c r="AH104" s="1" t="s">
        <v>934</v>
      </c>
      <c r="AI104" s="1" t="s">
        <v>934</v>
      </c>
      <c r="AK104" s="1" t="s">
        <v>934</v>
      </c>
      <c r="AL104" s="1" t="s">
        <v>934</v>
      </c>
      <c r="AM104" s="1" t="s">
        <v>934</v>
      </c>
      <c r="AN104" s="1" t="s">
        <v>934</v>
      </c>
      <c r="AO104" s="1" t="s">
        <v>934</v>
      </c>
      <c r="AP104" s="1" t="s">
        <v>934</v>
      </c>
      <c r="AQ104" s="1" t="s">
        <v>934</v>
      </c>
      <c r="AS104" s="22"/>
    </row>
    <row r="105" spans="1:45" ht="14.45" hidden="1" customHeight="1" outlineLevel="3" x14ac:dyDescent="0.25">
      <c r="A105" s="3" t="str">
        <f t="shared" si="17"/>
        <v>Straatmeubilair [+]</v>
      </c>
      <c r="B105" s="3" t="s">
        <v>338</v>
      </c>
      <c r="C105" s="3" t="s">
        <v>347</v>
      </c>
      <c r="E105" s="308"/>
      <c r="G105" s="302"/>
      <c r="I105" s="314"/>
      <c r="J105" s="4"/>
      <c r="K105" s="306"/>
      <c r="L105" s="14" t="s">
        <v>196</v>
      </c>
      <c r="M105" s="10"/>
      <c r="R105" s="1" t="s">
        <v>233</v>
      </c>
      <c r="S105" s="1"/>
      <c r="T105" s="1"/>
      <c r="V105" s="1" t="str">
        <f t="shared" si="10"/>
        <v>Niet</v>
      </c>
      <c r="W105" s="1" t="str">
        <f t="shared" si="11"/>
        <v>Niet</v>
      </c>
      <c r="X105" s="1" t="str">
        <f t="shared" si="9"/>
        <v>Niet</v>
      </c>
      <c r="Z105" s="1" t="s">
        <v>934</v>
      </c>
      <c r="AA105" s="1" t="s">
        <v>934</v>
      </c>
      <c r="AB105" s="1" t="s">
        <v>934</v>
      </c>
      <c r="AC105" s="1" t="s">
        <v>934</v>
      </c>
      <c r="AD105" s="1" t="s">
        <v>934</v>
      </c>
      <c r="AE105" s="1" t="s">
        <v>934</v>
      </c>
      <c r="AF105" s="1" t="s">
        <v>934</v>
      </c>
      <c r="AG105" s="1" t="s">
        <v>934</v>
      </c>
      <c r="AH105" s="1" t="s">
        <v>934</v>
      </c>
      <c r="AI105" s="1" t="s">
        <v>934</v>
      </c>
      <c r="AK105" s="1" t="s">
        <v>934</v>
      </c>
      <c r="AL105" s="1" t="s">
        <v>934</v>
      </c>
      <c r="AM105" s="1" t="s">
        <v>934</v>
      </c>
      <c r="AN105" s="1" t="s">
        <v>934</v>
      </c>
      <c r="AO105" s="1" t="s">
        <v>934</v>
      </c>
      <c r="AP105" s="1" t="s">
        <v>934</v>
      </c>
      <c r="AQ105" s="1" t="s">
        <v>934</v>
      </c>
      <c r="AS105" s="22"/>
    </row>
    <row r="106" spans="1:45" ht="57.6" hidden="1" customHeight="1" outlineLevel="4" x14ac:dyDescent="0.25">
      <c r="A106" s="8" t="str">
        <f>N106</f>
        <v>Behuizing</v>
      </c>
      <c r="B106" s="8" t="s">
        <v>341</v>
      </c>
      <c r="C106" s="8" t="s">
        <v>346</v>
      </c>
      <c r="E106" s="308"/>
      <c r="G106" s="302"/>
      <c r="I106" s="314"/>
      <c r="J106" s="4"/>
      <c r="K106" s="306"/>
      <c r="L106" s="4"/>
      <c r="M106" s="306" t="s">
        <v>79</v>
      </c>
      <c r="N106" s="8" t="s">
        <v>80</v>
      </c>
      <c r="O106" s="10"/>
      <c r="R106" s="1" t="s">
        <v>234</v>
      </c>
      <c r="S106" s="22" t="s">
        <v>306</v>
      </c>
      <c r="T106" s="22"/>
      <c r="V106" s="1" t="str">
        <f t="shared" si="10"/>
        <v>Niet</v>
      </c>
      <c r="W106" s="1" t="str">
        <f t="shared" si="11"/>
        <v>Niet</v>
      </c>
      <c r="X106" s="1" t="str">
        <f t="shared" si="9"/>
        <v>Niet</v>
      </c>
      <c r="Z106" s="1" t="s">
        <v>934</v>
      </c>
      <c r="AA106" s="1" t="s">
        <v>934</v>
      </c>
      <c r="AB106" s="1" t="s">
        <v>934</v>
      </c>
      <c r="AC106" s="1" t="s">
        <v>934</v>
      </c>
      <c r="AD106" s="1" t="s">
        <v>934</v>
      </c>
      <c r="AE106" s="1" t="s">
        <v>934</v>
      </c>
      <c r="AF106" s="1" t="s">
        <v>934</v>
      </c>
      <c r="AG106" s="1" t="s">
        <v>934</v>
      </c>
      <c r="AH106" s="1" t="s">
        <v>934</v>
      </c>
      <c r="AI106" s="1" t="s">
        <v>934</v>
      </c>
      <c r="AK106" s="1" t="s">
        <v>934</v>
      </c>
      <c r="AL106" s="1" t="s">
        <v>934</v>
      </c>
      <c r="AM106" s="1" t="s">
        <v>934</v>
      </c>
      <c r="AN106" s="1" t="s">
        <v>934</v>
      </c>
      <c r="AO106" s="1" t="s">
        <v>934</v>
      </c>
      <c r="AP106" s="1" t="s">
        <v>934</v>
      </c>
      <c r="AQ106" s="1" t="s">
        <v>934</v>
      </c>
      <c r="AS106" s="22"/>
    </row>
    <row r="107" spans="1:45" ht="57.6" hidden="1" customHeight="1" outlineLevel="4" x14ac:dyDescent="0.25">
      <c r="A107" s="8" t="str">
        <f>N107</f>
        <v>Toegang</v>
      </c>
      <c r="B107" s="8" t="s">
        <v>341</v>
      </c>
      <c r="C107" s="8" t="s">
        <v>346</v>
      </c>
      <c r="E107" s="308"/>
      <c r="G107" s="302"/>
      <c r="I107" s="314"/>
      <c r="J107" s="4"/>
      <c r="K107" s="306"/>
      <c r="M107" s="306"/>
      <c r="N107" s="8" t="s">
        <v>81</v>
      </c>
      <c r="O107" s="10"/>
      <c r="R107" s="1" t="s">
        <v>235</v>
      </c>
      <c r="S107" s="22" t="s">
        <v>307</v>
      </c>
      <c r="T107" s="22"/>
      <c r="V107" s="1" t="str">
        <f t="shared" si="10"/>
        <v>Niet</v>
      </c>
      <c r="W107" s="1" t="str">
        <f t="shared" si="11"/>
        <v>Niet</v>
      </c>
      <c r="X107" s="1" t="str">
        <f t="shared" si="9"/>
        <v>Niet</v>
      </c>
      <c r="Z107" s="1" t="s">
        <v>934</v>
      </c>
      <c r="AA107" s="1" t="s">
        <v>934</v>
      </c>
      <c r="AB107" s="1" t="s">
        <v>934</v>
      </c>
      <c r="AC107" s="1" t="s">
        <v>934</v>
      </c>
      <c r="AD107" s="1" t="s">
        <v>934</v>
      </c>
      <c r="AE107" s="1" t="s">
        <v>934</v>
      </c>
      <c r="AF107" s="1" t="s">
        <v>934</v>
      </c>
      <c r="AG107" s="1" t="s">
        <v>934</v>
      </c>
      <c r="AH107" s="1" t="s">
        <v>934</v>
      </c>
      <c r="AI107" s="1" t="s">
        <v>934</v>
      </c>
      <c r="AK107" s="1" t="s">
        <v>934</v>
      </c>
      <c r="AL107" s="1" t="s">
        <v>934</v>
      </c>
      <c r="AM107" s="1" t="s">
        <v>934</v>
      </c>
      <c r="AN107" s="1" t="s">
        <v>934</v>
      </c>
      <c r="AO107" s="1" t="s">
        <v>934</v>
      </c>
      <c r="AP107" s="1" t="s">
        <v>934</v>
      </c>
      <c r="AQ107" s="1" t="s">
        <v>934</v>
      </c>
      <c r="AS107" s="22"/>
    </row>
    <row r="108" spans="1:45" ht="14.45" hidden="1" customHeight="1" outlineLevel="3" x14ac:dyDescent="0.25">
      <c r="A108" s="3" t="str">
        <f>L108</f>
        <v>Hoofdinfra [+]</v>
      </c>
      <c r="B108" s="3" t="s">
        <v>338</v>
      </c>
      <c r="C108" s="3" t="s">
        <v>347</v>
      </c>
      <c r="E108" s="308"/>
      <c r="G108" s="302"/>
      <c r="I108" s="314"/>
      <c r="J108" s="4"/>
      <c r="K108" s="306"/>
      <c r="L108" s="14" t="s">
        <v>197</v>
      </c>
      <c r="M108" s="10"/>
      <c r="R108" s="1" t="s">
        <v>236</v>
      </c>
      <c r="S108" s="1"/>
      <c r="T108" s="1"/>
      <c r="V108" s="1" t="str">
        <f t="shared" si="10"/>
        <v>Niet</v>
      </c>
      <c r="W108" s="1" t="str">
        <f t="shared" si="11"/>
        <v>Niet</v>
      </c>
      <c r="X108" s="1" t="str">
        <f t="shared" si="9"/>
        <v>Niet</v>
      </c>
      <c r="Z108" s="1" t="s">
        <v>934</v>
      </c>
      <c r="AA108" s="1" t="s">
        <v>934</v>
      </c>
      <c r="AB108" s="1" t="s">
        <v>934</v>
      </c>
      <c r="AC108" s="1" t="s">
        <v>934</v>
      </c>
      <c r="AD108" s="1" t="s">
        <v>934</v>
      </c>
      <c r="AE108" s="1" t="s">
        <v>934</v>
      </c>
      <c r="AF108" s="1" t="s">
        <v>934</v>
      </c>
      <c r="AG108" s="1" t="s">
        <v>934</v>
      </c>
      <c r="AH108" s="1" t="s">
        <v>934</v>
      </c>
      <c r="AI108" s="1" t="s">
        <v>934</v>
      </c>
      <c r="AK108" s="1" t="s">
        <v>934</v>
      </c>
      <c r="AL108" s="1" t="s">
        <v>934</v>
      </c>
      <c r="AM108" s="1" t="s">
        <v>934</v>
      </c>
      <c r="AN108" s="1" t="s">
        <v>934</v>
      </c>
      <c r="AO108" s="1" t="s">
        <v>934</v>
      </c>
      <c r="AP108" s="1" t="s">
        <v>934</v>
      </c>
      <c r="AQ108" s="1" t="s">
        <v>934</v>
      </c>
      <c r="AS108" s="22"/>
    </row>
    <row r="109" spans="1:45" ht="100.9" hidden="1" customHeight="1" outlineLevel="4" x14ac:dyDescent="0.25">
      <c r="A109" s="8" t="str">
        <f>N109</f>
        <v>AantalAders</v>
      </c>
      <c r="B109" s="8" t="s">
        <v>341</v>
      </c>
      <c r="C109" s="8" t="s">
        <v>346</v>
      </c>
      <c r="E109" s="308"/>
      <c r="G109" s="302"/>
      <c r="I109" s="314"/>
      <c r="J109" s="4"/>
      <c r="K109" s="306"/>
      <c r="L109" s="4"/>
      <c r="M109" s="306" t="s">
        <v>82</v>
      </c>
      <c r="N109" s="18" t="s">
        <v>83</v>
      </c>
      <c r="O109" s="10"/>
      <c r="R109" s="1" t="s">
        <v>237</v>
      </c>
      <c r="S109" s="22" t="s">
        <v>308</v>
      </c>
      <c r="T109" s="22"/>
      <c r="V109" s="1" t="str">
        <f t="shared" si="10"/>
        <v>Niet</v>
      </c>
      <c r="W109" s="1" t="str">
        <f t="shared" si="11"/>
        <v>Niet</v>
      </c>
      <c r="X109" s="1" t="str">
        <f t="shared" si="9"/>
        <v>Niet</v>
      </c>
      <c r="Z109" s="1" t="s">
        <v>934</v>
      </c>
      <c r="AA109" s="1" t="s">
        <v>934</v>
      </c>
      <c r="AB109" s="1" t="s">
        <v>934</v>
      </c>
      <c r="AC109" s="1" t="s">
        <v>934</v>
      </c>
      <c r="AD109" s="1" t="s">
        <v>934</v>
      </c>
      <c r="AE109" s="1" t="s">
        <v>934</v>
      </c>
      <c r="AF109" s="1" t="s">
        <v>934</v>
      </c>
      <c r="AG109" s="1" t="s">
        <v>934</v>
      </c>
      <c r="AH109" s="1" t="s">
        <v>934</v>
      </c>
      <c r="AI109" s="1" t="s">
        <v>934</v>
      </c>
      <c r="AK109" s="1" t="s">
        <v>934</v>
      </c>
      <c r="AL109" s="1" t="s">
        <v>934</v>
      </c>
      <c r="AM109" s="1" t="s">
        <v>934</v>
      </c>
      <c r="AN109" s="1" t="s">
        <v>934</v>
      </c>
      <c r="AO109" s="1" t="s">
        <v>934</v>
      </c>
      <c r="AP109" s="1" t="s">
        <v>934</v>
      </c>
      <c r="AQ109" s="1" t="s">
        <v>934</v>
      </c>
      <c r="AS109" s="22"/>
    </row>
    <row r="110" spans="1:45" ht="230.45" hidden="1" customHeight="1" outlineLevel="4" x14ac:dyDescent="0.25">
      <c r="A110" s="8" t="str">
        <f>N110</f>
        <v>DiameterAders</v>
      </c>
      <c r="B110" s="8" t="s">
        <v>341</v>
      </c>
      <c r="C110" s="8" t="s">
        <v>346</v>
      </c>
      <c r="E110" s="308"/>
      <c r="G110" s="302"/>
      <c r="I110" s="314"/>
      <c r="J110" s="4"/>
      <c r="K110" s="306"/>
      <c r="M110" s="306"/>
      <c r="N110" s="18" t="s">
        <v>84</v>
      </c>
      <c r="O110" s="10"/>
      <c r="R110" s="1" t="s">
        <v>238</v>
      </c>
      <c r="S110" s="22" t="s">
        <v>309</v>
      </c>
      <c r="T110" s="22"/>
      <c r="V110" s="1" t="str">
        <f t="shared" si="10"/>
        <v>Niet</v>
      </c>
      <c r="W110" s="1" t="str">
        <f t="shared" si="11"/>
        <v>Niet</v>
      </c>
      <c r="X110" s="1" t="str">
        <f t="shared" si="9"/>
        <v>Niet</v>
      </c>
      <c r="Z110" s="1" t="s">
        <v>934</v>
      </c>
      <c r="AA110" s="1" t="s">
        <v>934</v>
      </c>
      <c r="AB110" s="1" t="s">
        <v>934</v>
      </c>
      <c r="AC110" s="1" t="s">
        <v>934</v>
      </c>
      <c r="AD110" s="1" t="s">
        <v>934</v>
      </c>
      <c r="AE110" s="1" t="s">
        <v>934</v>
      </c>
      <c r="AF110" s="1" t="s">
        <v>934</v>
      </c>
      <c r="AG110" s="1" t="s">
        <v>934</v>
      </c>
      <c r="AH110" s="1" t="s">
        <v>934</v>
      </c>
      <c r="AI110" s="1" t="s">
        <v>934</v>
      </c>
      <c r="AK110" s="1" t="s">
        <v>934</v>
      </c>
      <c r="AL110" s="1" t="s">
        <v>934</v>
      </c>
      <c r="AM110" s="1" t="s">
        <v>934</v>
      </c>
      <c r="AN110" s="1" t="s">
        <v>934</v>
      </c>
      <c r="AO110" s="1" t="s">
        <v>934</v>
      </c>
      <c r="AP110" s="1" t="s">
        <v>934</v>
      </c>
      <c r="AQ110" s="1" t="s">
        <v>934</v>
      </c>
      <c r="AS110" s="22"/>
    </row>
    <row r="111" spans="1:45" ht="14.45" hidden="1" customHeight="1" outlineLevel="4" x14ac:dyDescent="0.25">
      <c r="A111" s="3" t="str">
        <f>N111</f>
        <v>Hulpaders [+]</v>
      </c>
      <c r="B111" s="3" t="s">
        <v>341</v>
      </c>
      <c r="C111" s="3" t="s">
        <v>347</v>
      </c>
      <c r="E111" s="308"/>
      <c r="G111" s="302"/>
      <c r="I111" s="314"/>
      <c r="J111" s="4"/>
      <c r="K111" s="306"/>
      <c r="M111" s="306"/>
      <c r="N111" s="14" t="s">
        <v>194</v>
      </c>
      <c r="O111" s="10"/>
      <c r="R111" s="1" t="s">
        <v>239</v>
      </c>
      <c r="S111" s="1"/>
      <c r="T111" s="1"/>
      <c r="V111" s="1" t="str">
        <f t="shared" si="10"/>
        <v>Niet</v>
      </c>
      <c r="W111" s="1" t="str">
        <f t="shared" si="11"/>
        <v>Niet</v>
      </c>
      <c r="X111" s="1" t="str">
        <f t="shared" si="9"/>
        <v>Niet</v>
      </c>
      <c r="Z111" s="1" t="s">
        <v>934</v>
      </c>
      <c r="AA111" s="1" t="s">
        <v>934</v>
      </c>
      <c r="AB111" s="1" t="s">
        <v>934</v>
      </c>
      <c r="AC111" s="1" t="s">
        <v>934</v>
      </c>
      <c r="AD111" s="1" t="s">
        <v>934</v>
      </c>
      <c r="AE111" s="1" t="s">
        <v>934</v>
      </c>
      <c r="AF111" s="1" t="s">
        <v>934</v>
      </c>
      <c r="AG111" s="1" t="s">
        <v>934</v>
      </c>
      <c r="AH111" s="1" t="s">
        <v>934</v>
      </c>
      <c r="AI111" s="1" t="s">
        <v>934</v>
      </c>
      <c r="AK111" s="1" t="s">
        <v>934</v>
      </c>
      <c r="AL111" s="1" t="s">
        <v>934</v>
      </c>
      <c r="AM111" s="1" t="s">
        <v>934</v>
      </c>
      <c r="AN111" s="1" t="s">
        <v>934</v>
      </c>
      <c r="AO111" s="1" t="s">
        <v>934</v>
      </c>
      <c r="AP111" s="1" t="s">
        <v>934</v>
      </c>
      <c r="AQ111" s="1" t="s">
        <v>934</v>
      </c>
      <c r="AS111" s="22"/>
    </row>
    <row r="112" spans="1:45" ht="100.9" hidden="1" customHeight="1" outlineLevel="5" x14ac:dyDescent="0.25">
      <c r="A112" s="8" t="str">
        <f>P112</f>
        <v>Aantal</v>
      </c>
      <c r="B112" s="8" t="s">
        <v>341</v>
      </c>
      <c r="C112" s="8" t="s">
        <v>346</v>
      </c>
      <c r="E112" s="308"/>
      <c r="G112" s="302"/>
      <c r="I112" s="314"/>
      <c r="J112" s="4"/>
      <c r="K112" s="306"/>
      <c r="M112" s="306"/>
      <c r="N112" s="4"/>
      <c r="O112" s="306" t="s">
        <v>85</v>
      </c>
      <c r="P112" s="8" t="s">
        <v>86</v>
      </c>
      <c r="Q112" s="10"/>
      <c r="R112" s="1" t="s">
        <v>237</v>
      </c>
      <c r="S112" s="22" t="s">
        <v>308</v>
      </c>
      <c r="T112" s="22"/>
      <c r="V112" s="1" t="str">
        <f t="shared" si="10"/>
        <v>Niet</v>
      </c>
      <c r="W112" s="1" t="str">
        <f t="shared" si="11"/>
        <v>Niet</v>
      </c>
      <c r="X112" s="1" t="str">
        <f t="shared" si="9"/>
        <v>Niet</v>
      </c>
      <c r="Z112" s="1" t="s">
        <v>934</v>
      </c>
      <c r="AA112" s="1" t="s">
        <v>934</v>
      </c>
      <c r="AB112" s="1" t="s">
        <v>934</v>
      </c>
      <c r="AC112" s="1" t="s">
        <v>934</v>
      </c>
      <c r="AD112" s="1" t="s">
        <v>934</v>
      </c>
      <c r="AE112" s="1" t="s">
        <v>934</v>
      </c>
      <c r="AF112" s="1" t="s">
        <v>934</v>
      </c>
      <c r="AG112" s="1" t="s">
        <v>934</v>
      </c>
      <c r="AH112" s="1" t="s">
        <v>934</v>
      </c>
      <c r="AI112" s="1" t="s">
        <v>934</v>
      </c>
      <c r="AK112" s="1" t="s">
        <v>934</v>
      </c>
      <c r="AL112" s="1" t="s">
        <v>934</v>
      </c>
      <c r="AM112" s="1" t="s">
        <v>934</v>
      </c>
      <c r="AN112" s="1" t="s">
        <v>934</v>
      </c>
      <c r="AO112" s="1" t="s">
        <v>934</v>
      </c>
      <c r="AP112" s="1" t="s">
        <v>934</v>
      </c>
      <c r="AQ112" s="1" t="s">
        <v>934</v>
      </c>
      <c r="AS112" s="22"/>
    </row>
    <row r="113" spans="1:45" ht="187.15" hidden="1" customHeight="1" outlineLevel="5" x14ac:dyDescent="0.25">
      <c r="A113" s="8" t="str">
        <f>P113</f>
        <v>Diameter</v>
      </c>
      <c r="B113" s="8" t="s">
        <v>341</v>
      </c>
      <c r="C113" s="8" t="s">
        <v>346</v>
      </c>
      <c r="E113" s="308"/>
      <c r="G113" s="302"/>
      <c r="I113" s="314"/>
      <c r="J113" s="4"/>
      <c r="K113" s="306"/>
      <c r="M113" s="306"/>
      <c r="O113" s="306"/>
      <c r="P113" s="8" t="s">
        <v>43</v>
      </c>
      <c r="Q113" s="10"/>
      <c r="R113" s="1" t="s">
        <v>240</v>
      </c>
      <c r="S113" s="22" t="s">
        <v>310</v>
      </c>
      <c r="T113" s="22"/>
      <c r="V113" s="1" t="str">
        <f t="shared" si="10"/>
        <v>Niet</v>
      </c>
      <c r="W113" s="1" t="str">
        <f t="shared" si="11"/>
        <v>Niet</v>
      </c>
      <c r="X113" s="1" t="str">
        <f t="shared" si="9"/>
        <v>Niet</v>
      </c>
      <c r="Z113" s="1" t="s">
        <v>934</v>
      </c>
      <c r="AA113" s="1" t="s">
        <v>934</v>
      </c>
      <c r="AB113" s="1" t="s">
        <v>934</v>
      </c>
      <c r="AC113" s="1" t="s">
        <v>934</v>
      </c>
      <c r="AD113" s="1" t="s">
        <v>934</v>
      </c>
      <c r="AE113" s="1" t="s">
        <v>934</v>
      </c>
      <c r="AF113" s="1" t="s">
        <v>934</v>
      </c>
      <c r="AG113" s="1" t="s">
        <v>934</v>
      </c>
      <c r="AH113" s="1" t="s">
        <v>934</v>
      </c>
      <c r="AI113" s="1" t="s">
        <v>934</v>
      </c>
      <c r="AK113" s="1" t="s">
        <v>934</v>
      </c>
      <c r="AL113" s="1" t="s">
        <v>934</v>
      </c>
      <c r="AM113" s="1" t="s">
        <v>934</v>
      </c>
      <c r="AN113" s="1" t="s">
        <v>934</v>
      </c>
      <c r="AO113" s="1" t="s">
        <v>934</v>
      </c>
      <c r="AP113" s="1" t="s">
        <v>934</v>
      </c>
      <c r="AQ113" s="1" t="s">
        <v>934</v>
      </c>
      <c r="AS113" s="22"/>
    </row>
    <row r="114" spans="1:45" ht="28.9" hidden="1" customHeight="1" outlineLevel="5" x14ac:dyDescent="0.25">
      <c r="A114" s="8" t="str">
        <f>P114</f>
        <v>Materiaal</v>
      </c>
      <c r="B114" s="8" t="s">
        <v>341</v>
      </c>
      <c r="C114" s="8" t="s">
        <v>346</v>
      </c>
      <c r="E114" s="308"/>
      <c r="G114" s="302"/>
      <c r="I114" s="314"/>
      <c r="J114" s="4"/>
      <c r="K114" s="306"/>
      <c r="M114" s="306"/>
      <c r="O114" s="306"/>
      <c r="P114" s="8" t="s">
        <v>41</v>
      </c>
      <c r="Q114" s="10"/>
      <c r="R114" s="1" t="s">
        <v>241</v>
      </c>
      <c r="S114" s="22" t="s">
        <v>311</v>
      </c>
      <c r="T114" s="22"/>
      <c r="V114" s="1" t="str">
        <f t="shared" si="10"/>
        <v>Niet</v>
      </c>
      <c r="W114" s="1" t="str">
        <f t="shared" si="11"/>
        <v>Niet</v>
      </c>
      <c r="X114" s="1" t="str">
        <f t="shared" si="9"/>
        <v>Niet</v>
      </c>
      <c r="Z114" s="1" t="s">
        <v>934</v>
      </c>
      <c r="AA114" s="1" t="s">
        <v>934</v>
      </c>
      <c r="AB114" s="1" t="s">
        <v>934</v>
      </c>
      <c r="AC114" s="1" t="s">
        <v>934</v>
      </c>
      <c r="AD114" s="1" t="s">
        <v>934</v>
      </c>
      <c r="AE114" s="1" t="s">
        <v>934</v>
      </c>
      <c r="AF114" s="1" t="s">
        <v>934</v>
      </c>
      <c r="AG114" s="1" t="s">
        <v>934</v>
      </c>
      <c r="AH114" s="1" t="s">
        <v>934</v>
      </c>
      <c r="AI114" s="1" t="s">
        <v>934</v>
      </c>
      <c r="AK114" s="1" t="s">
        <v>934</v>
      </c>
      <c r="AL114" s="1" t="s">
        <v>934</v>
      </c>
      <c r="AM114" s="1" t="s">
        <v>934</v>
      </c>
      <c r="AN114" s="1" t="s">
        <v>934</v>
      </c>
      <c r="AO114" s="1" t="s">
        <v>934</v>
      </c>
      <c r="AP114" s="1" t="s">
        <v>934</v>
      </c>
      <c r="AQ114" s="1" t="s">
        <v>934</v>
      </c>
      <c r="AS114" s="22"/>
    </row>
    <row r="115" spans="1:45" ht="14.45" hidden="1" customHeight="1" outlineLevel="4" x14ac:dyDescent="0.25">
      <c r="A115" s="8" t="str">
        <f>N115</f>
        <v>KabelnummerSubgroep</v>
      </c>
      <c r="B115" s="8" t="s">
        <v>341</v>
      </c>
      <c r="C115" s="8" t="s">
        <v>346</v>
      </c>
      <c r="E115" s="308"/>
      <c r="G115" s="302"/>
      <c r="I115" s="314"/>
      <c r="J115" s="4"/>
      <c r="K115" s="306"/>
      <c r="M115" s="306"/>
      <c r="N115" s="18" t="s">
        <v>87</v>
      </c>
      <c r="O115" s="10"/>
      <c r="R115" s="1" t="s">
        <v>137</v>
      </c>
      <c r="S115" s="1"/>
      <c r="T115" s="1"/>
      <c r="V115" s="1" t="str">
        <f t="shared" si="10"/>
        <v>Niet</v>
      </c>
      <c r="W115" s="1" t="str">
        <f t="shared" si="11"/>
        <v>Niet</v>
      </c>
      <c r="X115" s="1" t="str">
        <f t="shared" si="9"/>
        <v>Niet</v>
      </c>
      <c r="Z115" s="1" t="s">
        <v>934</v>
      </c>
      <c r="AA115" s="1" t="s">
        <v>934</v>
      </c>
      <c r="AB115" s="1" t="s">
        <v>934</v>
      </c>
      <c r="AC115" s="1" t="s">
        <v>934</v>
      </c>
      <c r="AD115" s="1" t="s">
        <v>934</v>
      </c>
      <c r="AE115" s="1" t="s">
        <v>934</v>
      </c>
      <c r="AF115" s="1" t="s">
        <v>934</v>
      </c>
      <c r="AG115" s="1" t="s">
        <v>934</v>
      </c>
      <c r="AH115" s="1" t="s">
        <v>934</v>
      </c>
      <c r="AI115" s="1" t="s">
        <v>934</v>
      </c>
      <c r="AK115" s="1" t="s">
        <v>934</v>
      </c>
      <c r="AL115" s="1" t="s">
        <v>934</v>
      </c>
      <c r="AM115" s="1" t="s">
        <v>934</v>
      </c>
      <c r="AN115" s="1" t="s">
        <v>934</v>
      </c>
      <c r="AO115" s="1" t="s">
        <v>934</v>
      </c>
      <c r="AP115" s="1" t="s">
        <v>934</v>
      </c>
      <c r="AQ115" s="1" t="s">
        <v>934</v>
      </c>
      <c r="AS115" s="22"/>
    </row>
    <row r="116" spans="1:45" ht="28.9" hidden="1" customHeight="1" outlineLevel="4" x14ac:dyDescent="0.25">
      <c r="A116" s="8" t="str">
        <f>N116</f>
        <v>MateriaalAders</v>
      </c>
      <c r="B116" s="8" t="s">
        <v>341</v>
      </c>
      <c r="C116" s="8" t="s">
        <v>346</v>
      </c>
      <c r="E116" s="308"/>
      <c r="G116" s="302"/>
      <c r="I116" s="314"/>
      <c r="J116" s="4"/>
      <c r="K116" s="306"/>
      <c r="M116" s="306"/>
      <c r="N116" s="18" t="s">
        <v>88</v>
      </c>
      <c r="O116" s="10"/>
      <c r="R116" s="1" t="s">
        <v>241</v>
      </c>
      <c r="S116" s="22" t="s">
        <v>311</v>
      </c>
      <c r="T116" s="22"/>
      <c r="V116" s="1" t="str">
        <f t="shared" si="10"/>
        <v>Niet</v>
      </c>
      <c r="W116" s="1" t="str">
        <f t="shared" si="11"/>
        <v>Niet</v>
      </c>
      <c r="X116" s="1" t="str">
        <f t="shared" si="9"/>
        <v>Niet</v>
      </c>
      <c r="Z116" s="1" t="s">
        <v>934</v>
      </c>
      <c r="AA116" s="1" t="s">
        <v>934</v>
      </c>
      <c r="AB116" s="1" t="s">
        <v>934</v>
      </c>
      <c r="AC116" s="1" t="s">
        <v>934</v>
      </c>
      <c r="AD116" s="1" t="s">
        <v>934</v>
      </c>
      <c r="AE116" s="1" t="s">
        <v>934</v>
      </c>
      <c r="AF116" s="1" t="s">
        <v>934</v>
      </c>
      <c r="AG116" s="1" t="s">
        <v>934</v>
      </c>
      <c r="AH116" s="1" t="s">
        <v>934</v>
      </c>
      <c r="AI116" s="1" t="s">
        <v>934</v>
      </c>
      <c r="AK116" s="1" t="s">
        <v>934</v>
      </c>
      <c r="AL116" s="1" t="s">
        <v>934</v>
      </c>
      <c r="AM116" s="1" t="s">
        <v>934</v>
      </c>
      <c r="AN116" s="1" t="s">
        <v>934</v>
      </c>
      <c r="AO116" s="1" t="s">
        <v>934</v>
      </c>
      <c r="AP116" s="1" t="s">
        <v>934</v>
      </c>
      <c r="AQ116" s="1" t="s">
        <v>934</v>
      </c>
      <c r="AS116" s="22"/>
    </row>
    <row r="117" spans="1:45" ht="14.45" hidden="1" customHeight="1" outlineLevel="4" x14ac:dyDescent="0.25">
      <c r="A117" s="3" t="str">
        <f>N117</f>
        <v>MateriaalMantel</v>
      </c>
      <c r="B117" s="3" t="s">
        <v>341</v>
      </c>
      <c r="C117" s="3" t="s">
        <v>347</v>
      </c>
      <c r="E117" s="308"/>
      <c r="G117" s="302"/>
      <c r="I117" s="314"/>
      <c r="J117" s="4"/>
      <c r="K117" s="306"/>
      <c r="M117" s="306"/>
      <c r="N117" s="14" t="s">
        <v>89</v>
      </c>
      <c r="O117" s="10"/>
      <c r="R117" s="1" t="s">
        <v>137</v>
      </c>
      <c r="S117" s="1"/>
      <c r="T117" s="1"/>
      <c r="V117" s="1" t="str">
        <f t="shared" si="10"/>
        <v>Niet</v>
      </c>
      <c r="W117" s="1" t="str">
        <f t="shared" si="11"/>
        <v>Niet</v>
      </c>
      <c r="X117" s="1" t="str">
        <f t="shared" si="9"/>
        <v>Niet</v>
      </c>
      <c r="Z117" s="1" t="s">
        <v>934</v>
      </c>
      <c r="AA117" s="1" t="s">
        <v>934</v>
      </c>
      <c r="AB117" s="1" t="s">
        <v>934</v>
      </c>
      <c r="AC117" s="1" t="s">
        <v>934</v>
      </c>
      <c r="AD117" s="1" t="s">
        <v>934</v>
      </c>
      <c r="AE117" s="1" t="s">
        <v>934</v>
      </c>
      <c r="AF117" s="1" t="s">
        <v>934</v>
      </c>
      <c r="AG117" s="1" t="s">
        <v>934</v>
      </c>
      <c r="AH117" s="1" t="s">
        <v>934</v>
      </c>
      <c r="AI117" s="1" t="s">
        <v>934</v>
      </c>
      <c r="AK117" s="1" t="s">
        <v>934</v>
      </c>
      <c r="AL117" s="1" t="s">
        <v>934</v>
      </c>
      <c r="AM117" s="1" t="s">
        <v>934</v>
      </c>
      <c r="AN117" s="1" t="s">
        <v>934</v>
      </c>
      <c r="AO117" s="1" t="s">
        <v>934</v>
      </c>
      <c r="AP117" s="1" t="s">
        <v>934</v>
      </c>
      <c r="AQ117" s="1" t="s">
        <v>934</v>
      </c>
      <c r="AS117" s="22"/>
    </row>
    <row r="118" spans="1:45" ht="14.45" hidden="1" customHeight="1" outlineLevel="4" x14ac:dyDescent="0.25">
      <c r="A118" s="9" t="str">
        <f>N118</f>
        <v>Zegeltekst</v>
      </c>
      <c r="B118" s="9" t="s">
        <v>341</v>
      </c>
      <c r="C118" s="9" t="s">
        <v>348</v>
      </c>
      <c r="E118" s="308"/>
      <c r="G118" s="302"/>
      <c r="I118" s="314"/>
      <c r="J118" s="4"/>
      <c r="K118" s="306"/>
      <c r="M118" s="306"/>
      <c r="N118" s="13" t="s">
        <v>90</v>
      </c>
      <c r="O118" s="10"/>
      <c r="R118" s="1" t="s">
        <v>137</v>
      </c>
      <c r="S118" s="1"/>
      <c r="T118" s="1"/>
      <c r="V118" s="1" t="str">
        <f t="shared" si="10"/>
        <v>Niet</v>
      </c>
      <c r="W118" s="1" t="str">
        <f t="shared" si="11"/>
        <v>Niet</v>
      </c>
      <c r="X118" s="1" t="str">
        <f t="shared" si="9"/>
        <v>Niet</v>
      </c>
      <c r="Z118" s="1" t="s">
        <v>934</v>
      </c>
      <c r="AA118" s="1" t="s">
        <v>934</v>
      </c>
      <c r="AB118" s="1" t="s">
        <v>934</v>
      </c>
      <c r="AC118" s="1" t="s">
        <v>934</v>
      </c>
      <c r="AD118" s="1" t="s">
        <v>934</v>
      </c>
      <c r="AE118" s="1" t="s">
        <v>934</v>
      </c>
      <c r="AF118" s="1" t="s">
        <v>934</v>
      </c>
      <c r="AG118" s="1" t="s">
        <v>934</v>
      </c>
      <c r="AH118" s="1" t="s">
        <v>934</v>
      </c>
      <c r="AI118" s="1" t="s">
        <v>934</v>
      </c>
      <c r="AK118" s="1" t="s">
        <v>934</v>
      </c>
      <c r="AL118" s="1" t="s">
        <v>934</v>
      </c>
      <c r="AM118" s="1" t="s">
        <v>934</v>
      </c>
      <c r="AN118" s="1" t="s">
        <v>934</v>
      </c>
      <c r="AO118" s="1" t="s">
        <v>934</v>
      </c>
      <c r="AP118" s="1" t="s">
        <v>934</v>
      </c>
      <c r="AQ118" s="1" t="s">
        <v>934</v>
      </c>
      <c r="AS118" s="22"/>
    </row>
    <row r="119" spans="1:45" ht="14.45" hidden="1" customHeight="1" outlineLevel="3" x14ac:dyDescent="0.25">
      <c r="A119" s="3" t="str">
        <f>L119</f>
        <v>Aansluitkabel [+]</v>
      </c>
      <c r="B119" s="3" t="s">
        <v>338</v>
      </c>
      <c r="C119" s="3" t="s">
        <v>347</v>
      </c>
      <c r="E119" s="308"/>
      <c r="G119" s="302"/>
      <c r="I119" s="314"/>
      <c r="J119" s="4"/>
      <c r="K119" s="306"/>
      <c r="L119" s="14" t="s">
        <v>195</v>
      </c>
      <c r="M119" s="10"/>
      <c r="R119" s="1" t="s">
        <v>242</v>
      </c>
      <c r="S119" s="1"/>
      <c r="T119" s="1"/>
      <c r="V119" s="1" t="str">
        <f t="shared" si="10"/>
        <v>Niet</v>
      </c>
      <c r="W119" s="1" t="str">
        <f t="shared" si="11"/>
        <v>Niet</v>
      </c>
      <c r="X119" s="1" t="str">
        <f t="shared" si="9"/>
        <v>Niet</v>
      </c>
      <c r="Z119" s="1" t="s">
        <v>934</v>
      </c>
      <c r="AA119" s="1" t="s">
        <v>934</v>
      </c>
      <c r="AB119" s="1" t="s">
        <v>934</v>
      </c>
      <c r="AC119" s="1" t="s">
        <v>934</v>
      </c>
      <c r="AD119" s="1" t="s">
        <v>934</v>
      </c>
      <c r="AE119" s="1" t="s">
        <v>934</v>
      </c>
      <c r="AF119" s="1" t="s">
        <v>934</v>
      </c>
      <c r="AG119" s="1" t="s">
        <v>934</v>
      </c>
      <c r="AH119" s="1" t="s">
        <v>934</v>
      </c>
      <c r="AI119" s="1" t="s">
        <v>934</v>
      </c>
      <c r="AK119" s="1" t="s">
        <v>934</v>
      </c>
      <c r="AL119" s="1" t="s">
        <v>934</v>
      </c>
      <c r="AM119" s="1" t="s">
        <v>934</v>
      </c>
      <c r="AN119" s="1" t="s">
        <v>934</v>
      </c>
      <c r="AO119" s="1" t="s">
        <v>934</v>
      </c>
      <c r="AP119" s="1" t="s">
        <v>934</v>
      </c>
      <c r="AQ119" s="1" t="s">
        <v>934</v>
      </c>
      <c r="AS119" s="22"/>
    </row>
    <row r="120" spans="1:45" ht="100.9" hidden="1" customHeight="1" outlineLevel="4" x14ac:dyDescent="0.25">
      <c r="A120" s="8" t="str">
        <f>N120</f>
        <v>AantalAders</v>
      </c>
      <c r="B120" s="8"/>
      <c r="C120" s="8" t="s">
        <v>346</v>
      </c>
      <c r="E120" s="308"/>
      <c r="G120" s="302"/>
      <c r="I120" s="314"/>
      <c r="J120" s="4"/>
      <c r="K120" s="306"/>
      <c r="L120" s="4"/>
      <c r="M120" s="306" t="s">
        <v>91</v>
      </c>
      <c r="N120" s="18" t="s">
        <v>83</v>
      </c>
      <c r="O120" s="10"/>
      <c r="R120" s="1" t="s">
        <v>237</v>
      </c>
      <c r="S120" s="22" t="s">
        <v>308</v>
      </c>
      <c r="T120" s="22"/>
      <c r="V120" s="1" t="str">
        <f t="shared" si="10"/>
        <v>Niet</v>
      </c>
      <c r="W120" s="1" t="str">
        <f t="shared" si="11"/>
        <v>Niet</v>
      </c>
      <c r="X120" s="1" t="str">
        <f t="shared" si="9"/>
        <v>Niet</v>
      </c>
      <c r="Z120" s="1" t="s">
        <v>934</v>
      </c>
      <c r="AA120" s="1" t="s">
        <v>934</v>
      </c>
      <c r="AB120" s="1" t="s">
        <v>934</v>
      </c>
      <c r="AC120" s="1" t="s">
        <v>934</v>
      </c>
      <c r="AD120" s="1" t="s">
        <v>934</v>
      </c>
      <c r="AE120" s="1" t="s">
        <v>934</v>
      </c>
      <c r="AF120" s="1" t="s">
        <v>934</v>
      </c>
      <c r="AG120" s="1" t="s">
        <v>934</v>
      </c>
      <c r="AH120" s="1" t="s">
        <v>934</v>
      </c>
      <c r="AI120" s="1" t="s">
        <v>934</v>
      </c>
      <c r="AK120" s="1" t="s">
        <v>934</v>
      </c>
      <c r="AL120" s="1" t="s">
        <v>934</v>
      </c>
      <c r="AM120" s="1" t="s">
        <v>934</v>
      </c>
      <c r="AN120" s="1" t="s">
        <v>934</v>
      </c>
      <c r="AO120" s="1" t="s">
        <v>934</v>
      </c>
      <c r="AP120" s="1" t="s">
        <v>934</v>
      </c>
      <c r="AQ120" s="1" t="s">
        <v>934</v>
      </c>
      <c r="AS120" s="22"/>
    </row>
    <row r="121" spans="1:45" ht="230.45" hidden="1" customHeight="1" outlineLevel="4" x14ac:dyDescent="0.25">
      <c r="A121" s="8" t="str">
        <f t="shared" ref="A121:A125" si="18">N121</f>
        <v>DiameterAders</v>
      </c>
      <c r="B121" s="8"/>
      <c r="C121" s="8" t="s">
        <v>346</v>
      </c>
      <c r="E121" s="308"/>
      <c r="G121" s="302"/>
      <c r="I121" s="314"/>
      <c r="J121" s="4"/>
      <c r="K121" s="306"/>
      <c r="M121" s="306"/>
      <c r="N121" s="18" t="s">
        <v>84</v>
      </c>
      <c r="O121" s="10"/>
      <c r="R121" s="1" t="s">
        <v>238</v>
      </c>
      <c r="S121" s="22" t="s">
        <v>309</v>
      </c>
      <c r="T121" s="22"/>
      <c r="V121" s="1" t="str">
        <f t="shared" si="10"/>
        <v>Niet</v>
      </c>
      <c r="W121" s="1" t="str">
        <f t="shared" si="11"/>
        <v>Niet</v>
      </c>
      <c r="X121" s="1" t="str">
        <f t="shared" si="9"/>
        <v>Niet</v>
      </c>
      <c r="Z121" s="1" t="s">
        <v>934</v>
      </c>
      <c r="AA121" s="1" t="s">
        <v>934</v>
      </c>
      <c r="AB121" s="1" t="s">
        <v>934</v>
      </c>
      <c r="AC121" s="1" t="s">
        <v>934</v>
      </c>
      <c r="AD121" s="1" t="s">
        <v>934</v>
      </c>
      <c r="AE121" s="1" t="s">
        <v>934</v>
      </c>
      <c r="AF121" s="1" t="s">
        <v>934</v>
      </c>
      <c r="AG121" s="1" t="s">
        <v>934</v>
      </c>
      <c r="AH121" s="1" t="s">
        <v>934</v>
      </c>
      <c r="AI121" s="1" t="s">
        <v>934</v>
      </c>
      <c r="AK121" s="1" t="s">
        <v>934</v>
      </c>
      <c r="AL121" s="1" t="s">
        <v>934</v>
      </c>
      <c r="AM121" s="1" t="s">
        <v>934</v>
      </c>
      <c r="AN121" s="1" t="s">
        <v>934</v>
      </c>
      <c r="AO121" s="1" t="s">
        <v>934</v>
      </c>
      <c r="AP121" s="1" t="s">
        <v>934</v>
      </c>
      <c r="AQ121" s="1" t="s">
        <v>934</v>
      </c>
      <c r="AS121" s="22"/>
    </row>
    <row r="122" spans="1:45" ht="14.45" hidden="1" customHeight="1" outlineLevel="4" x14ac:dyDescent="0.25">
      <c r="A122" s="8" t="str">
        <f t="shared" si="18"/>
        <v>Lengte</v>
      </c>
      <c r="B122" s="8"/>
      <c r="C122" s="8" t="s">
        <v>346</v>
      </c>
      <c r="E122" s="308"/>
      <c r="G122" s="302"/>
      <c r="I122" s="314"/>
      <c r="J122" s="4"/>
      <c r="K122" s="306"/>
      <c r="M122" s="306"/>
      <c r="N122" s="18" t="s">
        <v>45</v>
      </c>
      <c r="O122" s="10"/>
      <c r="R122" s="1" t="s">
        <v>163</v>
      </c>
      <c r="S122" s="1"/>
      <c r="T122" s="1"/>
      <c r="V122" s="1" t="str">
        <f t="shared" si="10"/>
        <v>Niet</v>
      </c>
      <c r="W122" s="1" t="str">
        <f t="shared" si="11"/>
        <v>Niet</v>
      </c>
      <c r="X122" s="1" t="str">
        <f t="shared" si="9"/>
        <v>Niet</v>
      </c>
      <c r="Z122" s="1" t="s">
        <v>934</v>
      </c>
      <c r="AA122" s="1" t="s">
        <v>934</v>
      </c>
      <c r="AB122" s="1" t="s">
        <v>934</v>
      </c>
      <c r="AC122" s="1" t="s">
        <v>934</v>
      </c>
      <c r="AD122" s="1" t="s">
        <v>934</v>
      </c>
      <c r="AE122" s="1" t="s">
        <v>934</v>
      </c>
      <c r="AF122" s="1" t="s">
        <v>934</v>
      </c>
      <c r="AG122" s="1" t="s">
        <v>934</v>
      </c>
      <c r="AH122" s="1" t="s">
        <v>934</v>
      </c>
      <c r="AI122" s="1" t="s">
        <v>934</v>
      </c>
      <c r="AK122" s="1" t="s">
        <v>934</v>
      </c>
      <c r="AL122" s="1" t="s">
        <v>934</v>
      </c>
      <c r="AM122" s="1" t="s">
        <v>934</v>
      </c>
      <c r="AN122" s="1" t="s">
        <v>934</v>
      </c>
      <c r="AO122" s="1" t="s">
        <v>934</v>
      </c>
      <c r="AP122" s="1" t="s">
        <v>934</v>
      </c>
      <c r="AQ122" s="1" t="s">
        <v>934</v>
      </c>
      <c r="AS122" s="22"/>
    </row>
    <row r="123" spans="1:45" ht="28.9" hidden="1" customHeight="1" outlineLevel="4" x14ac:dyDescent="0.25">
      <c r="A123" s="8" t="str">
        <f t="shared" si="18"/>
        <v>MateriaalAders</v>
      </c>
      <c r="B123" s="8"/>
      <c r="C123" s="8" t="s">
        <v>346</v>
      </c>
      <c r="E123" s="308"/>
      <c r="G123" s="302"/>
      <c r="I123" s="314"/>
      <c r="J123" s="4"/>
      <c r="K123" s="306"/>
      <c r="M123" s="306"/>
      <c r="N123" s="18" t="s">
        <v>88</v>
      </c>
      <c r="O123" s="10"/>
      <c r="R123" s="1" t="s">
        <v>241</v>
      </c>
      <c r="S123" s="22" t="s">
        <v>311</v>
      </c>
      <c r="T123" s="22"/>
      <c r="V123" s="1" t="str">
        <f t="shared" si="10"/>
        <v>Niet</v>
      </c>
      <c r="W123" s="1" t="str">
        <f t="shared" si="11"/>
        <v>Niet</v>
      </c>
      <c r="X123" s="1" t="str">
        <f t="shared" si="9"/>
        <v>Niet</v>
      </c>
      <c r="Z123" s="1" t="s">
        <v>934</v>
      </c>
      <c r="AA123" s="1" t="s">
        <v>934</v>
      </c>
      <c r="AB123" s="1" t="s">
        <v>934</v>
      </c>
      <c r="AC123" s="1" t="s">
        <v>934</v>
      </c>
      <c r="AD123" s="1" t="s">
        <v>934</v>
      </c>
      <c r="AE123" s="1" t="s">
        <v>934</v>
      </c>
      <c r="AF123" s="1" t="s">
        <v>934</v>
      </c>
      <c r="AG123" s="1" t="s">
        <v>934</v>
      </c>
      <c r="AH123" s="1" t="s">
        <v>934</v>
      </c>
      <c r="AI123" s="1" t="s">
        <v>934</v>
      </c>
      <c r="AK123" s="1" t="s">
        <v>934</v>
      </c>
      <c r="AL123" s="1" t="s">
        <v>934</v>
      </c>
      <c r="AM123" s="1" t="s">
        <v>934</v>
      </c>
      <c r="AN123" s="1" t="s">
        <v>934</v>
      </c>
      <c r="AO123" s="1" t="s">
        <v>934</v>
      </c>
      <c r="AP123" s="1" t="s">
        <v>934</v>
      </c>
      <c r="AQ123" s="1" t="s">
        <v>934</v>
      </c>
      <c r="AS123" s="22"/>
    </row>
    <row r="124" spans="1:45" ht="14.45" hidden="1" customHeight="1" outlineLevel="4" x14ac:dyDescent="0.25">
      <c r="A124" s="3" t="str">
        <f t="shared" si="18"/>
        <v>MateriaalMantel</v>
      </c>
      <c r="B124" s="3"/>
      <c r="C124" s="3" t="s">
        <v>347</v>
      </c>
      <c r="E124" s="308"/>
      <c r="G124" s="302"/>
      <c r="I124" s="314"/>
      <c r="J124" s="4"/>
      <c r="K124" s="306"/>
      <c r="M124" s="306"/>
      <c r="N124" s="14" t="s">
        <v>89</v>
      </c>
      <c r="O124" s="10"/>
      <c r="R124" s="1" t="s">
        <v>137</v>
      </c>
      <c r="S124" s="1"/>
      <c r="T124" s="1"/>
      <c r="V124" s="1" t="str">
        <f t="shared" si="10"/>
        <v>Niet</v>
      </c>
      <c r="W124" s="1" t="str">
        <f t="shared" si="11"/>
        <v>Niet</v>
      </c>
      <c r="X124" s="1" t="str">
        <f t="shared" si="9"/>
        <v>Niet</v>
      </c>
      <c r="Z124" s="1" t="s">
        <v>934</v>
      </c>
      <c r="AA124" s="1" t="s">
        <v>934</v>
      </c>
      <c r="AB124" s="1" t="s">
        <v>934</v>
      </c>
      <c r="AC124" s="1" t="s">
        <v>934</v>
      </c>
      <c r="AD124" s="1" t="s">
        <v>934</v>
      </c>
      <c r="AE124" s="1" t="s">
        <v>934</v>
      </c>
      <c r="AF124" s="1" t="s">
        <v>934</v>
      </c>
      <c r="AG124" s="1" t="s">
        <v>934</v>
      </c>
      <c r="AH124" s="1" t="s">
        <v>934</v>
      </c>
      <c r="AI124" s="1" t="s">
        <v>934</v>
      </c>
      <c r="AK124" s="1" t="s">
        <v>934</v>
      </c>
      <c r="AL124" s="1" t="s">
        <v>934</v>
      </c>
      <c r="AM124" s="1" t="s">
        <v>934</v>
      </c>
      <c r="AN124" s="1" t="s">
        <v>934</v>
      </c>
      <c r="AO124" s="1" t="s">
        <v>934</v>
      </c>
      <c r="AP124" s="1" t="s">
        <v>934</v>
      </c>
      <c r="AQ124" s="1" t="s">
        <v>934</v>
      </c>
      <c r="AS124" s="22"/>
    </row>
    <row r="125" spans="1:45" ht="14.45" hidden="1" customHeight="1" outlineLevel="4" x14ac:dyDescent="0.25">
      <c r="A125" s="3" t="str">
        <f t="shared" si="18"/>
        <v>Hulpaders [+]</v>
      </c>
      <c r="B125" s="3"/>
      <c r="C125" s="3" t="s">
        <v>347</v>
      </c>
      <c r="E125" s="308"/>
      <c r="G125" s="302"/>
      <c r="I125" s="314"/>
      <c r="J125" s="4"/>
      <c r="K125" s="306"/>
      <c r="M125" s="306"/>
      <c r="N125" s="14" t="s">
        <v>194</v>
      </c>
      <c r="O125" s="10"/>
      <c r="R125" s="1" t="s">
        <v>239</v>
      </c>
      <c r="S125" s="1"/>
      <c r="T125" s="1"/>
      <c r="V125" s="1" t="str">
        <f t="shared" si="10"/>
        <v>Niet</v>
      </c>
      <c r="W125" s="1" t="str">
        <f t="shared" si="11"/>
        <v>Niet</v>
      </c>
      <c r="X125" s="1" t="str">
        <f t="shared" si="9"/>
        <v>Niet</v>
      </c>
      <c r="Z125" s="1" t="s">
        <v>934</v>
      </c>
      <c r="AA125" s="1" t="s">
        <v>934</v>
      </c>
      <c r="AB125" s="1" t="s">
        <v>934</v>
      </c>
      <c r="AC125" s="1" t="s">
        <v>934</v>
      </c>
      <c r="AD125" s="1" t="s">
        <v>934</v>
      </c>
      <c r="AE125" s="1" t="s">
        <v>934</v>
      </c>
      <c r="AF125" s="1" t="s">
        <v>934</v>
      </c>
      <c r="AG125" s="1" t="s">
        <v>934</v>
      </c>
      <c r="AH125" s="1" t="s">
        <v>934</v>
      </c>
      <c r="AI125" s="1" t="s">
        <v>934</v>
      </c>
      <c r="AK125" s="1" t="s">
        <v>934</v>
      </c>
      <c r="AL125" s="1" t="s">
        <v>934</v>
      </c>
      <c r="AM125" s="1" t="s">
        <v>934</v>
      </c>
      <c r="AN125" s="1" t="s">
        <v>934</v>
      </c>
      <c r="AO125" s="1" t="s">
        <v>934</v>
      </c>
      <c r="AP125" s="1" t="s">
        <v>934</v>
      </c>
      <c r="AQ125" s="1" t="s">
        <v>934</v>
      </c>
      <c r="AS125" s="22"/>
    </row>
    <row r="126" spans="1:45" ht="100.9" hidden="1" customHeight="1" outlineLevel="5" x14ac:dyDescent="0.25">
      <c r="A126" s="8" t="str">
        <f>P126</f>
        <v>Aantal</v>
      </c>
      <c r="B126" s="8"/>
      <c r="C126" s="8" t="s">
        <v>346</v>
      </c>
      <c r="E126" s="308"/>
      <c r="G126" s="302"/>
      <c r="I126" s="314"/>
      <c r="J126" s="4"/>
      <c r="K126" s="306"/>
      <c r="M126" s="306"/>
      <c r="N126" s="4"/>
      <c r="O126" s="306" t="s">
        <v>85</v>
      </c>
      <c r="P126" s="8" t="s">
        <v>86</v>
      </c>
      <c r="Q126" s="10"/>
      <c r="R126" s="1" t="s">
        <v>237</v>
      </c>
      <c r="S126" s="22" t="s">
        <v>308</v>
      </c>
      <c r="T126" s="22"/>
      <c r="V126" s="1" t="str">
        <f t="shared" si="10"/>
        <v>Niet</v>
      </c>
      <c r="W126" s="1" t="str">
        <f t="shared" si="11"/>
        <v>Niet</v>
      </c>
      <c r="X126" s="1" t="str">
        <f t="shared" si="9"/>
        <v>Niet</v>
      </c>
      <c r="Z126" s="1" t="s">
        <v>934</v>
      </c>
      <c r="AA126" s="1" t="s">
        <v>934</v>
      </c>
      <c r="AB126" s="1" t="s">
        <v>934</v>
      </c>
      <c r="AC126" s="1" t="s">
        <v>934</v>
      </c>
      <c r="AD126" s="1" t="s">
        <v>934</v>
      </c>
      <c r="AE126" s="1" t="s">
        <v>934</v>
      </c>
      <c r="AF126" s="1" t="s">
        <v>934</v>
      </c>
      <c r="AG126" s="1" t="s">
        <v>934</v>
      </c>
      <c r="AH126" s="1" t="s">
        <v>934</v>
      </c>
      <c r="AI126" s="1" t="s">
        <v>934</v>
      </c>
      <c r="AK126" s="1" t="s">
        <v>934</v>
      </c>
      <c r="AL126" s="1" t="s">
        <v>934</v>
      </c>
      <c r="AM126" s="1" t="s">
        <v>934</v>
      </c>
      <c r="AN126" s="1" t="s">
        <v>934</v>
      </c>
      <c r="AO126" s="1" t="s">
        <v>934</v>
      </c>
      <c r="AP126" s="1" t="s">
        <v>934</v>
      </c>
      <c r="AQ126" s="1" t="s">
        <v>934</v>
      </c>
      <c r="AS126" s="22"/>
    </row>
    <row r="127" spans="1:45" ht="187.15" hidden="1" customHeight="1" outlineLevel="5" x14ac:dyDescent="0.25">
      <c r="A127" s="8" t="str">
        <f t="shared" ref="A127:A128" si="19">P127</f>
        <v>Diameter</v>
      </c>
      <c r="B127" s="8"/>
      <c r="C127" s="8" t="s">
        <v>346</v>
      </c>
      <c r="E127" s="308"/>
      <c r="G127" s="302"/>
      <c r="I127" s="314"/>
      <c r="J127" s="4"/>
      <c r="K127" s="306"/>
      <c r="M127" s="306"/>
      <c r="O127" s="306"/>
      <c r="P127" s="8" t="s">
        <v>43</v>
      </c>
      <c r="Q127" s="10"/>
      <c r="R127" s="1" t="s">
        <v>240</v>
      </c>
      <c r="S127" s="22" t="s">
        <v>310</v>
      </c>
      <c r="T127" s="22"/>
      <c r="V127" s="1" t="str">
        <f t="shared" si="10"/>
        <v>Niet</v>
      </c>
      <c r="W127" s="1" t="str">
        <f t="shared" si="11"/>
        <v>Niet</v>
      </c>
      <c r="X127" s="1" t="str">
        <f t="shared" si="9"/>
        <v>Niet</v>
      </c>
      <c r="Z127" s="1" t="s">
        <v>934</v>
      </c>
      <c r="AA127" s="1" t="s">
        <v>934</v>
      </c>
      <c r="AB127" s="1" t="s">
        <v>934</v>
      </c>
      <c r="AC127" s="1" t="s">
        <v>934</v>
      </c>
      <c r="AD127" s="1" t="s">
        <v>934</v>
      </c>
      <c r="AE127" s="1" t="s">
        <v>934</v>
      </c>
      <c r="AF127" s="1" t="s">
        <v>934</v>
      </c>
      <c r="AG127" s="1" t="s">
        <v>934</v>
      </c>
      <c r="AH127" s="1" t="s">
        <v>934</v>
      </c>
      <c r="AI127" s="1" t="s">
        <v>934</v>
      </c>
      <c r="AK127" s="1" t="s">
        <v>934</v>
      </c>
      <c r="AL127" s="1" t="s">
        <v>934</v>
      </c>
      <c r="AM127" s="1" t="s">
        <v>934</v>
      </c>
      <c r="AN127" s="1" t="s">
        <v>934</v>
      </c>
      <c r="AO127" s="1" t="s">
        <v>934</v>
      </c>
      <c r="AP127" s="1" t="s">
        <v>934</v>
      </c>
      <c r="AQ127" s="1" t="s">
        <v>934</v>
      </c>
      <c r="AS127" s="22"/>
    </row>
    <row r="128" spans="1:45" ht="28.9" hidden="1" customHeight="1" outlineLevel="5" x14ac:dyDescent="0.25">
      <c r="A128" s="8" t="str">
        <f t="shared" si="19"/>
        <v>Materiaal</v>
      </c>
      <c r="B128" s="8"/>
      <c r="C128" s="8" t="s">
        <v>346</v>
      </c>
      <c r="E128" s="308"/>
      <c r="G128" s="302"/>
      <c r="I128" s="314"/>
      <c r="J128" s="4"/>
      <c r="K128" s="306"/>
      <c r="M128" s="306"/>
      <c r="O128" s="306"/>
      <c r="P128" s="8" t="s">
        <v>41</v>
      </c>
      <c r="Q128" s="10"/>
      <c r="R128" s="1" t="s">
        <v>241</v>
      </c>
      <c r="S128" s="22" t="s">
        <v>311</v>
      </c>
      <c r="T128" s="22"/>
      <c r="V128" s="1" t="str">
        <f t="shared" si="10"/>
        <v>Niet</v>
      </c>
      <c r="W128" s="1" t="str">
        <f t="shared" si="11"/>
        <v>Niet</v>
      </c>
      <c r="X128" s="1" t="str">
        <f t="shared" si="9"/>
        <v>Niet</v>
      </c>
      <c r="Z128" s="1" t="s">
        <v>934</v>
      </c>
      <c r="AA128" s="1" t="s">
        <v>934</v>
      </c>
      <c r="AB128" s="1" t="s">
        <v>934</v>
      </c>
      <c r="AC128" s="1" t="s">
        <v>934</v>
      </c>
      <c r="AD128" s="1" t="s">
        <v>934</v>
      </c>
      <c r="AE128" s="1" t="s">
        <v>934</v>
      </c>
      <c r="AF128" s="1" t="s">
        <v>934</v>
      </c>
      <c r="AG128" s="1" t="s">
        <v>934</v>
      </c>
      <c r="AH128" s="1" t="s">
        <v>934</v>
      </c>
      <c r="AI128" s="1" t="s">
        <v>934</v>
      </c>
      <c r="AK128" s="1" t="s">
        <v>934</v>
      </c>
      <c r="AL128" s="1" t="s">
        <v>934</v>
      </c>
      <c r="AM128" s="1" t="s">
        <v>934</v>
      </c>
      <c r="AN128" s="1" t="s">
        <v>934</v>
      </c>
      <c r="AO128" s="1" t="s">
        <v>934</v>
      </c>
      <c r="AP128" s="1" t="s">
        <v>934</v>
      </c>
      <c r="AQ128" s="1" t="s">
        <v>934</v>
      </c>
      <c r="AS128" s="22"/>
    </row>
    <row r="129" spans="1:45" ht="14.45" hidden="1" customHeight="1" outlineLevel="4" x14ac:dyDescent="0.25">
      <c r="A129" s="3" t="str">
        <f>N129</f>
        <v>LijnGeometrie [+]</v>
      </c>
      <c r="B129" s="3"/>
      <c r="C129" s="3" t="s">
        <v>347</v>
      </c>
      <c r="E129" s="308"/>
      <c r="G129" s="302"/>
      <c r="I129" s="314"/>
      <c r="J129" s="4"/>
      <c r="K129" s="306"/>
      <c r="M129" s="306"/>
      <c r="N129" s="14" t="s">
        <v>188</v>
      </c>
      <c r="O129" s="10"/>
      <c r="R129" s="1" t="s">
        <v>207</v>
      </c>
      <c r="S129" s="1"/>
      <c r="T129" s="1"/>
      <c r="V129" s="1" t="str">
        <f t="shared" si="10"/>
        <v>Niet</v>
      </c>
      <c r="W129" s="1" t="str">
        <f t="shared" si="11"/>
        <v>Niet</v>
      </c>
      <c r="X129" s="1" t="str">
        <f t="shared" si="9"/>
        <v>Niet</v>
      </c>
      <c r="Z129" s="1" t="s">
        <v>934</v>
      </c>
      <c r="AA129" s="1" t="s">
        <v>934</v>
      </c>
      <c r="AB129" s="1" t="s">
        <v>934</v>
      </c>
      <c r="AC129" s="1" t="s">
        <v>934</v>
      </c>
      <c r="AD129" s="1" t="s">
        <v>934</v>
      </c>
      <c r="AE129" s="1" t="s">
        <v>934</v>
      </c>
      <c r="AF129" s="1" t="s">
        <v>934</v>
      </c>
      <c r="AG129" s="1" t="s">
        <v>934</v>
      </c>
      <c r="AH129" s="1" t="s">
        <v>934</v>
      </c>
      <c r="AI129" s="1" t="s">
        <v>934</v>
      </c>
      <c r="AK129" s="1" t="s">
        <v>934</v>
      </c>
      <c r="AL129" s="1" t="s">
        <v>934</v>
      </c>
      <c r="AM129" s="1" t="s">
        <v>934</v>
      </c>
      <c r="AN129" s="1" t="s">
        <v>934</v>
      </c>
      <c r="AO129" s="1" t="s">
        <v>934</v>
      </c>
      <c r="AP129" s="1" t="s">
        <v>934</v>
      </c>
      <c r="AQ129" s="1" t="s">
        <v>934</v>
      </c>
      <c r="AS129" s="22"/>
    </row>
    <row r="130" spans="1:45" ht="14.45" hidden="1" customHeight="1" outlineLevel="5" x14ac:dyDescent="0.25">
      <c r="A130" s="8" t="str">
        <f>P130</f>
        <v>Lijnpunten</v>
      </c>
      <c r="B130" s="8"/>
      <c r="C130" s="8" t="s">
        <v>346</v>
      </c>
      <c r="E130" s="308"/>
      <c r="G130" s="302"/>
      <c r="I130" s="314"/>
      <c r="J130" s="4"/>
      <c r="K130" s="306"/>
      <c r="M130" s="306"/>
      <c r="N130" s="4"/>
      <c r="O130" s="306" t="s">
        <v>46</v>
      </c>
      <c r="P130" s="8" t="s">
        <v>47</v>
      </c>
      <c r="Q130" s="10"/>
      <c r="R130" s="1" t="s">
        <v>137</v>
      </c>
      <c r="S130" s="1"/>
      <c r="T130" s="1"/>
      <c r="V130" s="1" t="str">
        <f t="shared" si="10"/>
        <v>Niet</v>
      </c>
      <c r="W130" s="1" t="str">
        <f t="shared" si="11"/>
        <v>Niet</v>
      </c>
      <c r="X130" s="1" t="str">
        <f t="shared" ref="X130:X193" si="20">IF(V130="Ja","Ja",IF(W130="Ja","Ja",IF(V130="Optie","Optie",IF(W130="Optie","Optie",IF(V130="Nee","Nee",IF(W130="Nee","Nee",IF(V130="Niet","Niet",IF(W130="Niet","Niet","??"))))))))</f>
        <v>Niet</v>
      </c>
      <c r="Z130" s="1" t="s">
        <v>934</v>
      </c>
      <c r="AA130" s="1" t="s">
        <v>934</v>
      </c>
      <c r="AB130" s="1" t="s">
        <v>934</v>
      </c>
      <c r="AC130" s="1" t="s">
        <v>934</v>
      </c>
      <c r="AD130" s="1" t="s">
        <v>934</v>
      </c>
      <c r="AE130" s="1" t="s">
        <v>934</v>
      </c>
      <c r="AF130" s="1" t="s">
        <v>934</v>
      </c>
      <c r="AG130" s="1" t="s">
        <v>934</v>
      </c>
      <c r="AH130" s="1" t="s">
        <v>934</v>
      </c>
      <c r="AI130" s="1" t="s">
        <v>934</v>
      </c>
      <c r="AK130" s="1" t="s">
        <v>934</v>
      </c>
      <c r="AL130" s="1" t="s">
        <v>934</v>
      </c>
      <c r="AM130" s="1" t="s">
        <v>934</v>
      </c>
      <c r="AN130" s="1" t="s">
        <v>934</v>
      </c>
      <c r="AO130" s="1" t="s">
        <v>934</v>
      </c>
      <c r="AP130" s="1" t="s">
        <v>934</v>
      </c>
      <c r="AQ130" s="1" t="s">
        <v>934</v>
      </c>
      <c r="AS130" s="22"/>
    </row>
    <row r="131" spans="1:45" ht="14.45" hidden="1" customHeight="1" outlineLevel="5" x14ac:dyDescent="0.25">
      <c r="A131" s="3" t="str">
        <f>P131</f>
        <v>Referentiemaatvoering</v>
      </c>
      <c r="B131" s="3"/>
      <c r="C131" s="3" t="s">
        <v>347</v>
      </c>
      <c r="E131" s="308"/>
      <c r="G131" s="302"/>
      <c r="I131" s="314"/>
      <c r="J131" s="4"/>
      <c r="K131" s="306"/>
      <c r="M131" s="306"/>
      <c r="O131" s="306"/>
      <c r="P131" s="3" t="s">
        <v>48</v>
      </c>
      <c r="Q131" s="10"/>
      <c r="R131" s="1" t="s">
        <v>137</v>
      </c>
      <c r="S131" s="1"/>
      <c r="T131" s="1"/>
      <c r="V131" s="1" t="str">
        <f t="shared" ref="V131:V299" si="21">IF($V$1=$Z$1,Z131,IF($V$1=$AA$1,AA131,IF($V$1=$AB$1,AB131,IF($V$1=$AC$1,AC131,IF($V$1=$AD$1,AD131,IF($V$1=$AE$1,AE131,IF($V$1=$AF$1,AF131,IF($V$1=$AG$1,AG131,IF($V$1=$AH$1,AH131,IF($V$1=$AI$1,AI131,"Geen info"))))))))))</f>
        <v>Niet</v>
      </c>
      <c r="W131" s="1" t="str">
        <f t="shared" ref="W131:W299" si="22">IF($W$1=$AK$1,AK131,IF($W$1=$AL$1,AL131,IF($W$1=$AM$1,AM131,IF($W$1=$AN$1,AN131,IF($W$1=$AO$1,AO131,IF($W$1=$AP$1,AP131,IF($W$1=$AQ$1,AQ131,"Geen info")))))))</f>
        <v>Niet</v>
      </c>
      <c r="X131" s="1" t="str">
        <f t="shared" si="20"/>
        <v>Niet</v>
      </c>
      <c r="Z131" s="1" t="s">
        <v>934</v>
      </c>
      <c r="AA131" s="1" t="s">
        <v>934</v>
      </c>
      <c r="AB131" s="1" t="s">
        <v>934</v>
      </c>
      <c r="AC131" s="1" t="s">
        <v>934</v>
      </c>
      <c r="AD131" s="1" t="s">
        <v>934</v>
      </c>
      <c r="AE131" s="1" t="s">
        <v>934</v>
      </c>
      <c r="AF131" s="1" t="s">
        <v>934</v>
      </c>
      <c r="AG131" s="1" t="s">
        <v>934</v>
      </c>
      <c r="AH131" s="1" t="s">
        <v>934</v>
      </c>
      <c r="AI131" s="1" t="s">
        <v>934</v>
      </c>
      <c r="AK131" s="1" t="s">
        <v>934</v>
      </c>
      <c r="AL131" s="1" t="s">
        <v>934</v>
      </c>
      <c r="AM131" s="1" t="s">
        <v>934</v>
      </c>
      <c r="AN131" s="1" t="s">
        <v>934</v>
      </c>
      <c r="AO131" s="1" t="s">
        <v>934</v>
      </c>
      <c r="AP131" s="1" t="s">
        <v>934</v>
      </c>
      <c r="AQ131" s="1" t="s">
        <v>934</v>
      </c>
      <c r="AS131" s="22"/>
    </row>
    <row r="132" spans="1:45" ht="72" hidden="1" customHeight="1" outlineLevel="4" x14ac:dyDescent="0.25">
      <c r="A132" s="8" t="str">
        <f>N132</f>
        <v>Bewerking</v>
      </c>
      <c r="B132" s="8"/>
      <c r="C132" s="8" t="s">
        <v>346</v>
      </c>
      <c r="E132" s="308"/>
      <c r="G132" s="302"/>
      <c r="I132" s="314"/>
      <c r="J132" s="4"/>
      <c r="K132" s="306"/>
      <c r="M132" s="306"/>
      <c r="N132" s="18" t="s">
        <v>49</v>
      </c>
      <c r="O132" s="10"/>
      <c r="R132" s="1" t="s">
        <v>208</v>
      </c>
      <c r="S132" s="22" t="s">
        <v>363</v>
      </c>
      <c r="T132" s="22"/>
      <c r="V132" s="1" t="str">
        <f t="shared" si="21"/>
        <v>Niet</v>
      </c>
      <c r="W132" s="1" t="str">
        <f t="shared" si="22"/>
        <v>Niet</v>
      </c>
      <c r="X132" s="1" t="str">
        <f t="shared" si="20"/>
        <v>Niet</v>
      </c>
      <c r="Z132" s="1" t="s">
        <v>934</v>
      </c>
      <c r="AA132" s="1" t="s">
        <v>934</v>
      </c>
      <c r="AB132" s="1" t="s">
        <v>934</v>
      </c>
      <c r="AC132" s="1" t="s">
        <v>934</v>
      </c>
      <c r="AD132" s="1" t="s">
        <v>934</v>
      </c>
      <c r="AE132" s="1" t="s">
        <v>934</v>
      </c>
      <c r="AF132" s="1" t="s">
        <v>934</v>
      </c>
      <c r="AG132" s="1" t="s">
        <v>934</v>
      </c>
      <c r="AH132" s="1" t="s">
        <v>934</v>
      </c>
      <c r="AI132" s="1" t="s">
        <v>934</v>
      </c>
      <c r="AK132" s="1" t="s">
        <v>934</v>
      </c>
      <c r="AL132" s="1" t="s">
        <v>934</v>
      </c>
      <c r="AM132" s="1" t="s">
        <v>934</v>
      </c>
      <c r="AN132" s="1" t="s">
        <v>934</v>
      </c>
      <c r="AO132" s="1" t="s">
        <v>934</v>
      </c>
      <c r="AP132" s="1" t="s">
        <v>934</v>
      </c>
      <c r="AQ132" s="1" t="s">
        <v>934</v>
      </c>
      <c r="AS132" s="22"/>
    </row>
    <row r="133" spans="1:45" ht="14.45" hidden="1" customHeight="1" outlineLevel="3" x14ac:dyDescent="0.25">
      <c r="A133" s="3" t="str">
        <f>L133</f>
        <v>Emof [+]</v>
      </c>
      <c r="B133" s="3" t="s">
        <v>338</v>
      </c>
      <c r="C133" s="3" t="s">
        <v>347</v>
      </c>
      <c r="E133" s="308"/>
      <c r="G133" s="302"/>
      <c r="I133" s="314"/>
      <c r="J133" s="4"/>
      <c r="K133" s="306"/>
      <c r="L133" s="14" t="s">
        <v>193</v>
      </c>
      <c r="M133" s="10"/>
      <c r="R133" s="1" t="s">
        <v>243</v>
      </c>
      <c r="S133" s="1"/>
      <c r="T133" s="1"/>
      <c r="V133" s="1" t="str">
        <f t="shared" si="21"/>
        <v>Niet</v>
      </c>
      <c r="W133" s="1" t="str">
        <f t="shared" si="22"/>
        <v>Niet</v>
      </c>
      <c r="X133" s="1" t="str">
        <f t="shared" si="20"/>
        <v>Niet</v>
      </c>
      <c r="Z133" s="1" t="s">
        <v>934</v>
      </c>
      <c r="AA133" s="1" t="s">
        <v>934</v>
      </c>
      <c r="AB133" s="1" t="s">
        <v>934</v>
      </c>
      <c r="AC133" s="1" t="s">
        <v>934</v>
      </c>
      <c r="AD133" s="1" t="s">
        <v>934</v>
      </c>
      <c r="AE133" s="1" t="s">
        <v>934</v>
      </c>
      <c r="AF133" s="1" t="s">
        <v>934</v>
      </c>
      <c r="AG133" s="1" t="s">
        <v>934</v>
      </c>
      <c r="AH133" s="1" t="s">
        <v>934</v>
      </c>
      <c r="AI133" s="1" t="s">
        <v>934</v>
      </c>
      <c r="AK133" s="1" t="s">
        <v>934</v>
      </c>
      <c r="AL133" s="1" t="s">
        <v>934</v>
      </c>
      <c r="AM133" s="1" t="s">
        <v>934</v>
      </c>
      <c r="AN133" s="1" t="s">
        <v>934</v>
      </c>
      <c r="AO133" s="1" t="s">
        <v>934</v>
      </c>
      <c r="AP133" s="1" t="s">
        <v>934</v>
      </c>
      <c r="AQ133" s="1" t="s">
        <v>934</v>
      </c>
      <c r="AS133" s="22"/>
    </row>
    <row r="134" spans="1:45" ht="57.6" hidden="1" customHeight="1" outlineLevel="4" x14ac:dyDescent="0.25">
      <c r="A134" s="8" t="str">
        <f>N134</f>
        <v>Soort</v>
      </c>
      <c r="B134" s="8" t="s">
        <v>341</v>
      </c>
      <c r="C134" s="8" t="s">
        <v>346</v>
      </c>
      <c r="E134" s="308"/>
      <c r="G134" s="302"/>
      <c r="I134" s="314"/>
      <c r="J134" s="4"/>
      <c r="K134" s="306"/>
      <c r="L134" s="4"/>
      <c r="M134" s="306" t="s">
        <v>200</v>
      </c>
      <c r="N134" s="18" t="s">
        <v>59</v>
      </c>
      <c r="O134" s="10"/>
      <c r="R134" s="1" t="s">
        <v>244</v>
      </c>
      <c r="S134" s="22" t="s">
        <v>364</v>
      </c>
      <c r="T134" s="22"/>
      <c r="V134" s="1" t="str">
        <f t="shared" si="21"/>
        <v>Niet</v>
      </c>
      <c r="W134" s="1" t="str">
        <f t="shared" si="22"/>
        <v>Niet</v>
      </c>
      <c r="X134" s="1" t="str">
        <f t="shared" si="20"/>
        <v>Niet</v>
      </c>
      <c r="Z134" s="1" t="s">
        <v>934</v>
      </c>
      <c r="AA134" s="1" t="s">
        <v>934</v>
      </c>
      <c r="AB134" s="1" t="s">
        <v>934</v>
      </c>
      <c r="AC134" s="1" t="s">
        <v>934</v>
      </c>
      <c r="AD134" s="1" t="s">
        <v>934</v>
      </c>
      <c r="AE134" s="1" t="s">
        <v>934</v>
      </c>
      <c r="AF134" s="1" t="s">
        <v>934</v>
      </c>
      <c r="AG134" s="1" t="s">
        <v>934</v>
      </c>
      <c r="AH134" s="1" t="s">
        <v>934</v>
      </c>
      <c r="AI134" s="1" t="s">
        <v>934</v>
      </c>
      <c r="AK134" s="1" t="s">
        <v>934</v>
      </c>
      <c r="AL134" s="1" t="s">
        <v>934</v>
      </c>
      <c r="AM134" s="1" t="s">
        <v>934</v>
      </c>
      <c r="AN134" s="1" t="s">
        <v>934</v>
      </c>
      <c r="AO134" s="1" t="s">
        <v>934</v>
      </c>
      <c r="AP134" s="1" t="s">
        <v>934</v>
      </c>
      <c r="AQ134" s="1" t="s">
        <v>934</v>
      </c>
      <c r="AS134" s="22"/>
    </row>
    <row r="135" spans="1:45" ht="86.45" hidden="1" customHeight="1" outlineLevel="4" x14ac:dyDescent="0.25">
      <c r="A135" s="8" t="str">
        <f>N135</f>
        <v>Type</v>
      </c>
      <c r="B135" s="8" t="s">
        <v>341</v>
      </c>
      <c r="C135" s="8" t="s">
        <v>346</v>
      </c>
      <c r="E135" s="308"/>
      <c r="G135" s="302"/>
      <c r="I135" s="314"/>
      <c r="J135" s="4"/>
      <c r="K135" s="306"/>
      <c r="M135" s="306"/>
      <c r="N135" s="18" t="s">
        <v>36</v>
      </c>
      <c r="O135" s="10"/>
      <c r="R135" s="1" t="s">
        <v>245</v>
      </c>
      <c r="S135" s="22" t="s">
        <v>312</v>
      </c>
      <c r="T135" s="22"/>
      <c r="V135" s="1" t="str">
        <f t="shared" si="21"/>
        <v>Niet</v>
      </c>
      <c r="W135" s="1" t="str">
        <f t="shared" si="22"/>
        <v>Niet</v>
      </c>
      <c r="X135" s="1" t="str">
        <f t="shared" si="20"/>
        <v>Niet</v>
      </c>
      <c r="Z135" s="1" t="s">
        <v>934</v>
      </c>
      <c r="AA135" s="1" t="s">
        <v>934</v>
      </c>
      <c r="AB135" s="1" t="s">
        <v>934</v>
      </c>
      <c r="AC135" s="1" t="s">
        <v>934</v>
      </c>
      <c r="AD135" s="1" t="s">
        <v>934</v>
      </c>
      <c r="AE135" s="1" t="s">
        <v>934</v>
      </c>
      <c r="AF135" s="1" t="s">
        <v>934</v>
      </c>
      <c r="AG135" s="1" t="s">
        <v>934</v>
      </c>
      <c r="AH135" s="1" t="s">
        <v>934</v>
      </c>
      <c r="AI135" s="1" t="s">
        <v>934</v>
      </c>
      <c r="AK135" s="1" t="s">
        <v>934</v>
      </c>
      <c r="AL135" s="1" t="s">
        <v>934</v>
      </c>
      <c r="AM135" s="1" t="s">
        <v>934</v>
      </c>
      <c r="AN135" s="1" t="s">
        <v>934</v>
      </c>
      <c r="AO135" s="1" t="s">
        <v>934</v>
      </c>
      <c r="AP135" s="1" t="s">
        <v>934</v>
      </c>
      <c r="AQ135" s="1" t="s">
        <v>934</v>
      </c>
      <c r="AS135" s="22"/>
    </row>
    <row r="136" spans="1:45" ht="14.45" hidden="1" customHeight="1" outlineLevel="4" x14ac:dyDescent="0.25">
      <c r="A136" s="3" t="str">
        <f>N136</f>
        <v>PuntGeometrie [+]</v>
      </c>
      <c r="B136" s="3" t="s">
        <v>341</v>
      </c>
      <c r="C136" s="3" t="s">
        <v>347</v>
      </c>
      <c r="E136" s="308"/>
      <c r="G136" s="302"/>
      <c r="I136" s="314"/>
      <c r="J136" s="4"/>
      <c r="K136" s="306"/>
      <c r="M136" s="306"/>
      <c r="N136" s="14" t="s">
        <v>181</v>
      </c>
      <c r="O136" s="10"/>
      <c r="R136" s="1" t="s">
        <v>211</v>
      </c>
      <c r="S136" s="1"/>
      <c r="T136" s="1"/>
      <c r="V136" s="1" t="str">
        <f t="shared" si="21"/>
        <v>Niet</v>
      </c>
      <c r="W136" s="1" t="str">
        <f t="shared" si="22"/>
        <v>Niet</v>
      </c>
      <c r="X136" s="1" t="str">
        <f t="shared" si="20"/>
        <v>Niet</v>
      </c>
      <c r="Z136" s="1" t="s">
        <v>934</v>
      </c>
      <c r="AA136" s="1" t="s">
        <v>934</v>
      </c>
      <c r="AB136" s="1" t="s">
        <v>934</v>
      </c>
      <c r="AC136" s="1" t="s">
        <v>934</v>
      </c>
      <c r="AD136" s="1" t="s">
        <v>934</v>
      </c>
      <c r="AE136" s="1" t="s">
        <v>934</v>
      </c>
      <c r="AF136" s="1" t="s">
        <v>934</v>
      </c>
      <c r="AG136" s="1" t="s">
        <v>934</v>
      </c>
      <c r="AH136" s="1" t="s">
        <v>934</v>
      </c>
      <c r="AI136" s="1" t="s">
        <v>934</v>
      </c>
      <c r="AK136" s="1" t="s">
        <v>934</v>
      </c>
      <c r="AL136" s="1" t="s">
        <v>934</v>
      </c>
      <c r="AM136" s="1" t="s">
        <v>934</v>
      </c>
      <c r="AN136" s="1" t="s">
        <v>934</v>
      </c>
      <c r="AO136" s="1" t="s">
        <v>934</v>
      </c>
      <c r="AP136" s="1" t="s">
        <v>934</v>
      </c>
      <c r="AQ136" s="1" t="s">
        <v>934</v>
      </c>
      <c r="AS136" s="22"/>
    </row>
    <row r="137" spans="1:45" ht="14.45" hidden="1" customHeight="1" outlineLevel="5" x14ac:dyDescent="0.25">
      <c r="A137" s="8" t="str">
        <f>P137</f>
        <v>Hoek</v>
      </c>
      <c r="B137" s="8" t="s">
        <v>341</v>
      </c>
      <c r="C137" s="8" t="s">
        <v>346</v>
      </c>
      <c r="E137" s="308"/>
      <c r="G137" s="302"/>
      <c r="I137" s="314"/>
      <c r="J137" s="4"/>
      <c r="K137" s="306"/>
      <c r="M137" s="306"/>
      <c r="N137" s="4"/>
      <c r="O137" s="306" t="s">
        <v>52</v>
      </c>
      <c r="P137" s="8" t="s">
        <v>53</v>
      </c>
      <c r="Q137" s="10"/>
      <c r="R137" s="1" t="s">
        <v>137</v>
      </c>
      <c r="S137" s="1"/>
      <c r="T137" s="1"/>
      <c r="V137" s="1" t="str">
        <f t="shared" si="21"/>
        <v>Niet</v>
      </c>
      <c r="W137" s="1" t="str">
        <f t="shared" si="22"/>
        <v>Niet</v>
      </c>
      <c r="X137" s="1" t="str">
        <f t="shared" si="20"/>
        <v>Niet</v>
      </c>
      <c r="Z137" s="1" t="s">
        <v>934</v>
      </c>
      <c r="AA137" s="1" t="s">
        <v>934</v>
      </c>
      <c r="AB137" s="1" t="s">
        <v>934</v>
      </c>
      <c r="AC137" s="1" t="s">
        <v>934</v>
      </c>
      <c r="AD137" s="1" t="s">
        <v>934</v>
      </c>
      <c r="AE137" s="1" t="s">
        <v>934</v>
      </c>
      <c r="AF137" s="1" t="s">
        <v>934</v>
      </c>
      <c r="AG137" s="1" t="s">
        <v>934</v>
      </c>
      <c r="AH137" s="1" t="s">
        <v>934</v>
      </c>
      <c r="AI137" s="1" t="s">
        <v>934</v>
      </c>
      <c r="AK137" s="1" t="s">
        <v>934</v>
      </c>
      <c r="AL137" s="1" t="s">
        <v>934</v>
      </c>
      <c r="AM137" s="1" t="s">
        <v>934</v>
      </c>
      <c r="AN137" s="1" t="s">
        <v>934</v>
      </c>
      <c r="AO137" s="1" t="s">
        <v>934</v>
      </c>
      <c r="AP137" s="1" t="s">
        <v>934</v>
      </c>
      <c r="AQ137" s="1" t="s">
        <v>934</v>
      </c>
      <c r="AS137" s="22"/>
    </row>
    <row r="138" spans="1:45" ht="14.45" hidden="1" customHeight="1" outlineLevel="5" x14ac:dyDescent="0.25">
      <c r="A138" s="8" t="str">
        <f t="shared" ref="A138:A139" si="23">P138</f>
        <v>Punt</v>
      </c>
      <c r="B138" s="8" t="s">
        <v>341</v>
      </c>
      <c r="C138" s="8" t="s">
        <v>346</v>
      </c>
      <c r="E138" s="308"/>
      <c r="G138" s="302"/>
      <c r="I138" s="314"/>
      <c r="J138" s="4"/>
      <c r="K138" s="306"/>
      <c r="M138" s="306"/>
      <c r="O138" s="306"/>
      <c r="P138" s="8" t="s">
        <v>54</v>
      </c>
      <c r="Q138" s="10"/>
      <c r="R138" s="1" t="s">
        <v>137</v>
      </c>
      <c r="S138" s="1"/>
      <c r="T138" s="1"/>
      <c r="V138" s="1" t="str">
        <f t="shared" si="21"/>
        <v>Niet</v>
      </c>
      <c r="W138" s="1" t="str">
        <f t="shared" si="22"/>
        <v>Niet</v>
      </c>
      <c r="X138" s="1" t="str">
        <f t="shared" si="20"/>
        <v>Niet</v>
      </c>
      <c r="Z138" s="1" t="s">
        <v>934</v>
      </c>
      <c r="AA138" s="1" t="s">
        <v>934</v>
      </c>
      <c r="AB138" s="1" t="s">
        <v>934</v>
      </c>
      <c r="AC138" s="1" t="s">
        <v>934</v>
      </c>
      <c r="AD138" s="1" t="s">
        <v>934</v>
      </c>
      <c r="AE138" s="1" t="s">
        <v>934</v>
      </c>
      <c r="AF138" s="1" t="s">
        <v>934</v>
      </c>
      <c r="AG138" s="1" t="s">
        <v>934</v>
      </c>
      <c r="AH138" s="1" t="s">
        <v>934</v>
      </c>
      <c r="AI138" s="1" t="s">
        <v>934</v>
      </c>
      <c r="AK138" s="1" t="s">
        <v>934</v>
      </c>
      <c r="AL138" s="1" t="s">
        <v>934</v>
      </c>
      <c r="AM138" s="1" t="s">
        <v>934</v>
      </c>
      <c r="AN138" s="1" t="s">
        <v>934</v>
      </c>
      <c r="AO138" s="1" t="s">
        <v>934</v>
      </c>
      <c r="AP138" s="1" t="s">
        <v>934</v>
      </c>
      <c r="AQ138" s="1" t="s">
        <v>934</v>
      </c>
      <c r="AS138" s="22"/>
    </row>
    <row r="139" spans="1:45" ht="14.45" hidden="1" customHeight="1" outlineLevel="5" x14ac:dyDescent="0.25">
      <c r="A139" s="3" t="str">
        <f t="shared" si="23"/>
        <v>Referentiemaatvoering</v>
      </c>
      <c r="B139" s="3" t="s">
        <v>341</v>
      </c>
      <c r="C139" s="3" t="s">
        <v>347</v>
      </c>
      <c r="E139" s="308"/>
      <c r="G139" s="302"/>
      <c r="I139" s="314"/>
      <c r="J139" s="4"/>
      <c r="K139" s="306"/>
      <c r="M139" s="306"/>
      <c r="O139" s="306"/>
      <c r="P139" s="3" t="s">
        <v>48</v>
      </c>
      <c r="Q139" s="10"/>
      <c r="R139" s="1" t="s">
        <v>137</v>
      </c>
      <c r="S139" s="1"/>
      <c r="T139" s="1"/>
      <c r="V139" s="1" t="str">
        <f t="shared" si="21"/>
        <v>Niet</v>
      </c>
      <c r="W139" s="1" t="str">
        <f t="shared" si="22"/>
        <v>Niet</v>
      </c>
      <c r="X139" s="1" t="str">
        <f t="shared" si="20"/>
        <v>Niet</v>
      </c>
      <c r="Z139" s="1" t="s">
        <v>934</v>
      </c>
      <c r="AA139" s="1" t="s">
        <v>934</v>
      </c>
      <c r="AB139" s="1" t="s">
        <v>934</v>
      </c>
      <c r="AC139" s="1" t="s">
        <v>934</v>
      </c>
      <c r="AD139" s="1" t="s">
        <v>934</v>
      </c>
      <c r="AE139" s="1" t="s">
        <v>934</v>
      </c>
      <c r="AF139" s="1" t="s">
        <v>934</v>
      </c>
      <c r="AG139" s="1" t="s">
        <v>934</v>
      </c>
      <c r="AH139" s="1" t="s">
        <v>934</v>
      </c>
      <c r="AI139" s="1" t="s">
        <v>934</v>
      </c>
      <c r="AK139" s="1" t="s">
        <v>934</v>
      </c>
      <c r="AL139" s="1" t="s">
        <v>934</v>
      </c>
      <c r="AM139" s="1" t="s">
        <v>934</v>
      </c>
      <c r="AN139" s="1" t="s">
        <v>934</v>
      </c>
      <c r="AO139" s="1" t="s">
        <v>934</v>
      </c>
      <c r="AP139" s="1" t="s">
        <v>934</v>
      </c>
      <c r="AQ139" s="1" t="s">
        <v>934</v>
      </c>
      <c r="AS139" s="22"/>
    </row>
    <row r="140" spans="1:45" ht="72" hidden="1" customHeight="1" outlineLevel="4" x14ac:dyDescent="0.25">
      <c r="A140" s="8" t="str">
        <f>N140</f>
        <v>Bewerking</v>
      </c>
      <c r="B140" s="8" t="s">
        <v>341</v>
      </c>
      <c r="C140" s="8" t="s">
        <v>346</v>
      </c>
      <c r="E140" s="308"/>
      <c r="G140" s="302"/>
      <c r="I140" s="314"/>
      <c r="J140" s="4"/>
      <c r="K140" s="306"/>
      <c r="M140" s="306"/>
      <c r="N140" s="18" t="s">
        <v>49</v>
      </c>
      <c r="O140" s="10"/>
      <c r="R140" s="1" t="s">
        <v>208</v>
      </c>
      <c r="S140" s="22" t="s">
        <v>363</v>
      </c>
      <c r="T140" s="22"/>
      <c r="V140" s="1" t="str">
        <f t="shared" si="21"/>
        <v>Niet</v>
      </c>
      <c r="W140" s="1" t="str">
        <f t="shared" si="22"/>
        <v>Niet</v>
      </c>
      <c r="X140" s="1" t="str">
        <f t="shared" si="20"/>
        <v>Niet</v>
      </c>
      <c r="Z140" s="1" t="s">
        <v>934</v>
      </c>
      <c r="AA140" s="1" t="s">
        <v>934</v>
      </c>
      <c r="AB140" s="1" t="s">
        <v>934</v>
      </c>
      <c r="AC140" s="1" t="s">
        <v>934</v>
      </c>
      <c r="AD140" s="1" t="s">
        <v>934</v>
      </c>
      <c r="AE140" s="1" t="s">
        <v>934</v>
      </c>
      <c r="AF140" s="1" t="s">
        <v>934</v>
      </c>
      <c r="AG140" s="1" t="s">
        <v>934</v>
      </c>
      <c r="AH140" s="1" t="s">
        <v>934</v>
      </c>
      <c r="AI140" s="1" t="s">
        <v>934</v>
      </c>
      <c r="AK140" s="1" t="s">
        <v>934</v>
      </c>
      <c r="AL140" s="1" t="s">
        <v>934</v>
      </c>
      <c r="AM140" s="1" t="s">
        <v>934</v>
      </c>
      <c r="AN140" s="1" t="s">
        <v>934</v>
      </c>
      <c r="AO140" s="1" t="s">
        <v>934</v>
      </c>
      <c r="AP140" s="1" t="s">
        <v>934</v>
      </c>
      <c r="AQ140" s="1" t="s">
        <v>934</v>
      </c>
      <c r="AS140" s="22"/>
    </row>
    <row r="141" spans="1:45" ht="14.45" hidden="1" customHeight="1" outlineLevel="3" x14ac:dyDescent="0.25">
      <c r="A141" s="9" t="str">
        <f>L141</f>
        <v>Huisaansluitkast [+]</v>
      </c>
      <c r="B141" s="9" t="s">
        <v>341</v>
      </c>
      <c r="C141" s="9" t="s">
        <v>348</v>
      </c>
      <c r="E141" s="308"/>
      <c r="G141" s="302"/>
      <c r="I141" s="314"/>
      <c r="J141" s="4"/>
      <c r="K141" s="306"/>
      <c r="L141" s="13" t="s">
        <v>192</v>
      </c>
      <c r="M141" s="10"/>
      <c r="R141" s="1" t="s">
        <v>246</v>
      </c>
      <c r="S141" s="1"/>
      <c r="T141" s="1"/>
      <c r="V141" s="1" t="str">
        <f t="shared" si="21"/>
        <v>Niet</v>
      </c>
      <c r="W141" s="1" t="str">
        <f t="shared" si="22"/>
        <v>Niet</v>
      </c>
      <c r="X141" s="1" t="str">
        <f t="shared" si="20"/>
        <v>Niet</v>
      </c>
      <c r="Z141" s="1" t="s">
        <v>934</v>
      </c>
      <c r="AA141" s="1" t="s">
        <v>934</v>
      </c>
      <c r="AB141" s="1" t="s">
        <v>934</v>
      </c>
      <c r="AC141" s="1" t="s">
        <v>934</v>
      </c>
      <c r="AD141" s="1" t="s">
        <v>934</v>
      </c>
      <c r="AE141" s="1" t="s">
        <v>934</v>
      </c>
      <c r="AF141" s="1" t="s">
        <v>934</v>
      </c>
      <c r="AG141" s="1" t="s">
        <v>934</v>
      </c>
      <c r="AH141" s="1" t="s">
        <v>934</v>
      </c>
      <c r="AI141" s="1" t="s">
        <v>934</v>
      </c>
      <c r="AK141" s="1" t="s">
        <v>934</v>
      </c>
      <c r="AL141" s="1" t="s">
        <v>934</v>
      </c>
      <c r="AM141" s="1" t="s">
        <v>934</v>
      </c>
      <c r="AN141" s="1" t="s">
        <v>934</v>
      </c>
      <c r="AO141" s="1" t="s">
        <v>934</v>
      </c>
      <c r="AP141" s="1" t="s">
        <v>934</v>
      </c>
      <c r="AQ141" s="1" t="s">
        <v>934</v>
      </c>
      <c r="AS141" s="22"/>
    </row>
    <row r="142" spans="1:45" ht="14.45" hidden="1" customHeight="1" outlineLevel="4" x14ac:dyDescent="0.25">
      <c r="A142" s="8" t="str">
        <f>N142</f>
        <v>IsNieuwAangelegd</v>
      </c>
      <c r="B142" s="8" t="s">
        <v>338</v>
      </c>
      <c r="C142" s="8" t="s">
        <v>346</v>
      </c>
      <c r="E142" s="308"/>
      <c r="G142" s="302"/>
      <c r="I142" s="314"/>
      <c r="J142" s="4"/>
      <c r="L142" s="4"/>
      <c r="M142" s="307" t="s">
        <v>92</v>
      </c>
      <c r="N142" s="8" t="s">
        <v>93</v>
      </c>
      <c r="O142" s="10"/>
      <c r="R142" s="1" t="s">
        <v>148</v>
      </c>
      <c r="S142" s="1"/>
      <c r="T142" s="1"/>
      <c r="V142" s="1" t="str">
        <f t="shared" si="21"/>
        <v>Niet</v>
      </c>
      <c r="W142" s="1" t="str">
        <f t="shared" si="22"/>
        <v>Niet</v>
      </c>
      <c r="X142" s="1" t="str">
        <f t="shared" si="20"/>
        <v>Niet</v>
      </c>
      <c r="Z142" s="1" t="s">
        <v>934</v>
      </c>
      <c r="AA142" s="1" t="s">
        <v>934</v>
      </c>
      <c r="AB142" s="1" t="s">
        <v>934</v>
      </c>
      <c r="AC142" s="1" t="s">
        <v>934</v>
      </c>
      <c r="AD142" s="1" t="s">
        <v>934</v>
      </c>
      <c r="AE142" s="1" t="s">
        <v>934</v>
      </c>
      <c r="AF142" s="1" t="s">
        <v>934</v>
      </c>
      <c r="AG142" s="1" t="s">
        <v>934</v>
      </c>
      <c r="AH142" s="1" t="s">
        <v>934</v>
      </c>
      <c r="AI142" s="1" t="s">
        <v>934</v>
      </c>
      <c r="AK142" s="1" t="s">
        <v>934</v>
      </c>
      <c r="AL142" s="1" t="s">
        <v>934</v>
      </c>
      <c r="AM142" s="1" t="s">
        <v>934</v>
      </c>
      <c r="AN142" s="1" t="s">
        <v>934</v>
      </c>
      <c r="AO142" s="1" t="s">
        <v>934</v>
      </c>
      <c r="AP142" s="1" t="s">
        <v>934</v>
      </c>
      <c r="AQ142" s="1" t="s">
        <v>934</v>
      </c>
      <c r="AS142" s="22"/>
    </row>
    <row r="143" spans="1:45" ht="129.6" hidden="1" customHeight="1" outlineLevel="4" x14ac:dyDescent="0.25">
      <c r="A143" s="9" t="str">
        <f>N143</f>
        <v>Type</v>
      </c>
      <c r="B143" s="9" t="s">
        <v>338</v>
      </c>
      <c r="C143" s="9" t="s">
        <v>348</v>
      </c>
      <c r="E143" s="308"/>
      <c r="G143" s="302"/>
      <c r="I143" s="314"/>
      <c r="J143" s="4"/>
      <c r="M143" s="307"/>
      <c r="N143" s="9" t="s">
        <v>36</v>
      </c>
      <c r="O143" s="10"/>
      <c r="R143" s="1" t="s">
        <v>247</v>
      </c>
      <c r="S143" s="22" t="s">
        <v>313</v>
      </c>
      <c r="T143" s="22"/>
      <c r="V143" s="1" t="str">
        <f t="shared" si="21"/>
        <v>Niet</v>
      </c>
      <c r="W143" s="1" t="str">
        <f t="shared" si="22"/>
        <v>Niet</v>
      </c>
      <c r="X143" s="1" t="str">
        <f t="shared" si="20"/>
        <v>Niet</v>
      </c>
      <c r="Z143" s="1" t="s">
        <v>934</v>
      </c>
      <c r="AA143" s="1" t="s">
        <v>934</v>
      </c>
      <c r="AB143" s="1" t="s">
        <v>934</v>
      </c>
      <c r="AC143" s="1" t="s">
        <v>934</v>
      </c>
      <c r="AD143" s="1" t="s">
        <v>934</v>
      </c>
      <c r="AE143" s="1" t="s">
        <v>934</v>
      </c>
      <c r="AF143" s="1" t="s">
        <v>934</v>
      </c>
      <c r="AG143" s="1" t="s">
        <v>934</v>
      </c>
      <c r="AH143" s="1" t="s">
        <v>934</v>
      </c>
      <c r="AI143" s="1" t="s">
        <v>934</v>
      </c>
      <c r="AK143" s="1" t="s">
        <v>934</v>
      </c>
      <c r="AL143" s="1" t="s">
        <v>934</v>
      </c>
      <c r="AM143" s="1" t="s">
        <v>934</v>
      </c>
      <c r="AN143" s="1" t="s">
        <v>934</v>
      </c>
      <c r="AO143" s="1" t="s">
        <v>934</v>
      </c>
      <c r="AP143" s="1" t="s">
        <v>934</v>
      </c>
      <c r="AQ143" s="1" t="s">
        <v>934</v>
      </c>
      <c r="AS143" s="22"/>
    </row>
    <row r="144" spans="1:45" ht="14.45" hidden="1" customHeight="1" outlineLevel="4" x14ac:dyDescent="0.25">
      <c r="A144" s="9" t="str">
        <f>N144</f>
        <v>IsMeterbordGeplaatst</v>
      </c>
      <c r="B144" s="9" t="s">
        <v>341</v>
      </c>
      <c r="C144" s="9" t="s">
        <v>348</v>
      </c>
      <c r="E144" s="308"/>
      <c r="G144" s="302"/>
      <c r="I144" s="314"/>
      <c r="J144" s="4"/>
      <c r="M144" s="307"/>
      <c r="N144" s="9" t="s">
        <v>94</v>
      </c>
      <c r="O144" s="10"/>
      <c r="R144" s="1" t="s">
        <v>148</v>
      </c>
      <c r="S144" s="1"/>
      <c r="T144" s="1"/>
      <c r="V144" s="1" t="str">
        <f t="shared" si="21"/>
        <v>Niet</v>
      </c>
      <c r="W144" s="1" t="str">
        <f t="shared" si="22"/>
        <v>Niet</v>
      </c>
      <c r="X144" s="1" t="str">
        <f t="shared" si="20"/>
        <v>Niet</v>
      </c>
      <c r="Z144" s="1" t="s">
        <v>934</v>
      </c>
      <c r="AA144" s="1" t="s">
        <v>934</v>
      </c>
      <c r="AB144" s="1" t="s">
        <v>934</v>
      </c>
      <c r="AC144" s="1" t="s">
        <v>934</v>
      </c>
      <c r="AD144" s="1" t="s">
        <v>934</v>
      </c>
      <c r="AE144" s="1" t="s">
        <v>934</v>
      </c>
      <c r="AF144" s="1" t="s">
        <v>934</v>
      </c>
      <c r="AG144" s="1" t="s">
        <v>934</v>
      </c>
      <c r="AH144" s="1" t="s">
        <v>934</v>
      </c>
      <c r="AI144" s="1" t="s">
        <v>934</v>
      </c>
      <c r="AK144" s="1" t="s">
        <v>934</v>
      </c>
      <c r="AL144" s="1" t="s">
        <v>934</v>
      </c>
      <c r="AM144" s="1" t="s">
        <v>934</v>
      </c>
      <c r="AN144" s="1" t="s">
        <v>934</v>
      </c>
      <c r="AO144" s="1" t="s">
        <v>934</v>
      </c>
      <c r="AP144" s="1" t="s">
        <v>934</v>
      </c>
      <c r="AQ144" s="1" t="s">
        <v>934</v>
      </c>
      <c r="AS144" s="22"/>
    </row>
    <row r="145" spans="1:45" ht="14.45" hidden="1" customHeight="1" outlineLevel="3" x14ac:dyDescent="0.25">
      <c r="A145" s="20"/>
      <c r="B145" s="20"/>
      <c r="C145" s="20" t="s">
        <v>349</v>
      </c>
      <c r="E145" s="308"/>
      <c r="G145" s="302"/>
      <c r="I145" s="314"/>
      <c r="J145" s="4"/>
      <c r="N145" s="10"/>
      <c r="O145" s="10"/>
      <c r="R145" s="1"/>
      <c r="S145" s="1"/>
      <c r="T145" s="1"/>
      <c r="V145" s="1" t="str">
        <f t="shared" si="21"/>
        <v>Niet</v>
      </c>
      <c r="W145" s="1" t="str">
        <f t="shared" si="22"/>
        <v>Niet</v>
      </c>
      <c r="X145" s="1" t="str">
        <f t="shared" si="20"/>
        <v>Niet</v>
      </c>
      <c r="Z145" s="1" t="s">
        <v>934</v>
      </c>
      <c r="AA145" s="1" t="s">
        <v>934</v>
      </c>
      <c r="AB145" s="1" t="s">
        <v>934</v>
      </c>
      <c r="AC145" s="1" t="s">
        <v>934</v>
      </c>
      <c r="AD145" s="1" t="s">
        <v>934</v>
      </c>
      <c r="AE145" s="1" t="s">
        <v>934</v>
      </c>
      <c r="AF145" s="1" t="s">
        <v>934</v>
      </c>
      <c r="AG145" s="1" t="s">
        <v>934</v>
      </c>
      <c r="AH145" s="1" t="s">
        <v>934</v>
      </c>
      <c r="AI145" s="1" t="s">
        <v>934</v>
      </c>
      <c r="AK145" s="1" t="s">
        <v>934</v>
      </c>
      <c r="AL145" s="1" t="s">
        <v>934</v>
      </c>
      <c r="AM145" s="1" t="s">
        <v>934</v>
      </c>
      <c r="AN145" s="1" t="s">
        <v>934</v>
      </c>
      <c r="AO145" s="1" t="s">
        <v>934</v>
      </c>
      <c r="AP145" s="1" t="s">
        <v>934</v>
      </c>
      <c r="AQ145" s="1" t="s">
        <v>934</v>
      </c>
      <c r="AS145" s="22"/>
    </row>
    <row r="146" spans="1:45" ht="14.45" customHeight="1" outlineLevel="2" collapsed="1" x14ac:dyDescent="0.25">
      <c r="A146" s="3" t="str">
        <f>J146</f>
        <v>AansluitingWater [+]</v>
      </c>
      <c r="B146" s="9" t="s">
        <v>341</v>
      </c>
      <c r="C146" s="9" t="s">
        <v>348</v>
      </c>
      <c r="E146" s="308"/>
      <c r="G146" s="302"/>
      <c r="I146" s="314"/>
      <c r="J146" s="174" t="s">
        <v>730</v>
      </c>
      <c r="K146" s="11"/>
      <c r="R146" s="1"/>
      <c r="S146" s="1"/>
      <c r="T146" s="1"/>
      <c r="V146" s="1" t="str">
        <f t="shared" si="21"/>
        <v>Ja</v>
      </c>
      <c r="W146" s="1" t="str">
        <f t="shared" si="22"/>
        <v>Niet</v>
      </c>
      <c r="X146" s="1" t="str">
        <f t="shared" si="20"/>
        <v>Ja</v>
      </c>
      <c r="Z146" s="1" t="s">
        <v>338</v>
      </c>
      <c r="AA146" s="1" t="s">
        <v>338</v>
      </c>
      <c r="AB146" s="1" t="s">
        <v>338</v>
      </c>
      <c r="AC146" s="1" t="s">
        <v>934</v>
      </c>
      <c r="AD146" s="1" t="s">
        <v>934</v>
      </c>
      <c r="AE146" s="1" t="s">
        <v>338</v>
      </c>
      <c r="AF146" s="1" t="s">
        <v>338</v>
      </c>
      <c r="AG146" s="1" t="s">
        <v>338</v>
      </c>
      <c r="AH146" s="1" t="s">
        <v>934</v>
      </c>
      <c r="AI146" s="1" t="s">
        <v>934</v>
      </c>
      <c r="AK146" s="1" t="s">
        <v>338</v>
      </c>
      <c r="AL146" s="1" t="s">
        <v>338</v>
      </c>
      <c r="AM146" s="1" t="s">
        <v>338</v>
      </c>
      <c r="AN146" s="1" t="s">
        <v>338</v>
      </c>
      <c r="AO146" s="1" t="s">
        <v>934</v>
      </c>
      <c r="AP146" s="1" t="s">
        <v>934</v>
      </c>
      <c r="AQ146" s="1" t="s">
        <v>934</v>
      </c>
      <c r="AS146" s="22"/>
    </row>
    <row r="147" spans="1:45" ht="14.45" customHeight="1" outlineLevel="3" x14ac:dyDescent="0.25">
      <c r="A147" s="8" t="str">
        <f>L147</f>
        <v>IsParticulier</v>
      </c>
      <c r="B147" s="9"/>
      <c r="C147" s="9"/>
      <c r="E147" s="308"/>
      <c r="G147" s="302"/>
      <c r="I147" s="314"/>
      <c r="J147" s="171"/>
      <c r="K147" s="312" t="s">
        <v>95</v>
      </c>
      <c r="L147" s="18" t="s">
        <v>731</v>
      </c>
      <c r="R147" s="1"/>
      <c r="S147" s="1"/>
      <c r="T147" s="1"/>
      <c r="V147" s="1" t="str">
        <f t="shared" si="21"/>
        <v>Ja</v>
      </c>
      <c r="W147" s="1" t="str">
        <f t="shared" si="22"/>
        <v>Niet</v>
      </c>
      <c r="X147" s="1" t="str">
        <f t="shared" si="20"/>
        <v>Ja</v>
      </c>
      <c r="Z147" s="1" t="s">
        <v>338</v>
      </c>
      <c r="AA147" s="1" t="s">
        <v>338</v>
      </c>
      <c r="AB147" s="1" t="s">
        <v>338</v>
      </c>
      <c r="AC147" s="1" t="s">
        <v>934</v>
      </c>
      <c r="AD147" s="1" t="s">
        <v>934</v>
      </c>
      <c r="AE147" s="1" t="s">
        <v>338</v>
      </c>
      <c r="AF147" s="1" t="s">
        <v>338</v>
      </c>
      <c r="AG147" s="1" t="s">
        <v>338</v>
      </c>
      <c r="AH147" s="1" t="s">
        <v>934</v>
      </c>
      <c r="AI147" s="1" t="s">
        <v>934</v>
      </c>
      <c r="AK147" s="1" t="s">
        <v>338</v>
      </c>
      <c r="AL147" s="1" t="s">
        <v>338</v>
      </c>
      <c r="AM147" s="1" t="s">
        <v>338</v>
      </c>
      <c r="AN147" s="1" t="s">
        <v>338</v>
      </c>
      <c r="AO147" s="1" t="s">
        <v>934</v>
      </c>
      <c r="AP147" s="1" t="s">
        <v>934</v>
      </c>
      <c r="AQ147" s="1" t="s">
        <v>934</v>
      </c>
      <c r="AS147" s="163"/>
    </row>
    <row r="148" spans="1:45" ht="45" outlineLevel="3" x14ac:dyDescent="0.25">
      <c r="A148" s="3" t="str">
        <f>L148</f>
        <v>Aansluitwijze</v>
      </c>
      <c r="B148" s="9"/>
      <c r="C148" s="9"/>
      <c r="E148" s="308"/>
      <c r="G148" s="302"/>
      <c r="I148" s="314"/>
      <c r="J148" s="171"/>
      <c r="K148" s="312"/>
      <c r="L148" s="14" t="s">
        <v>23</v>
      </c>
      <c r="R148" s="1" t="s">
        <v>809</v>
      </c>
      <c r="S148" s="193" t="s">
        <v>299</v>
      </c>
      <c r="T148" s="170" t="s">
        <v>299</v>
      </c>
      <c r="V148" s="1" t="str">
        <f t="shared" si="21"/>
        <v>Ja</v>
      </c>
      <c r="W148" s="1" t="str">
        <f t="shared" si="22"/>
        <v>Niet</v>
      </c>
      <c r="X148" s="1" t="str">
        <f t="shared" si="20"/>
        <v>Ja</v>
      </c>
      <c r="Z148" s="1" t="s">
        <v>338</v>
      </c>
      <c r="AA148" s="1" t="s">
        <v>338</v>
      </c>
      <c r="AB148" s="1" t="s">
        <v>338</v>
      </c>
      <c r="AC148" s="1" t="s">
        <v>934</v>
      </c>
      <c r="AD148" s="1" t="s">
        <v>934</v>
      </c>
      <c r="AE148" s="1" t="s">
        <v>338</v>
      </c>
      <c r="AF148" s="1" t="s">
        <v>338</v>
      </c>
      <c r="AG148" s="1" t="s">
        <v>338</v>
      </c>
      <c r="AH148" s="1" t="s">
        <v>934</v>
      </c>
      <c r="AI148" s="1" t="s">
        <v>934</v>
      </c>
      <c r="AK148" s="1" t="s">
        <v>338</v>
      </c>
      <c r="AL148" s="1" t="s">
        <v>338</v>
      </c>
      <c r="AM148" s="1" t="s">
        <v>338</v>
      </c>
      <c r="AN148" s="1" t="s">
        <v>338</v>
      </c>
      <c r="AO148" s="1" t="s">
        <v>934</v>
      </c>
      <c r="AP148" s="1" t="s">
        <v>934</v>
      </c>
      <c r="AQ148" s="1" t="s">
        <v>934</v>
      </c>
      <c r="AS148" s="163"/>
    </row>
    <row r="149" spans="1:45" ht="14.45" customHeight="1" outlineLevel="3" x14ac:dyDescent="0.25">
      <c r="A149" s="3" t="str">
        <f t="shared" ref="A149:A196" si="24">L149</f>
        <v>Aansluitleiding [+]</v>
      </c>
      <c r="B149" s="9"/>
      <c r="C149" s="9"/>
      <c r="E149" s="308"/>
      <c r="G149" s="302"/>
      <c r="I149" s="314"/>
      <c r="J149" s="171"/>
      <c r="K149" s="312"/>
      <c r="L149" s="14" t="s">
        <v>189</v>
      </c>
      <c r="R149" s="1"/>
      <c r="S149" s="1"/>
      <c r="T149" s="1"/>
      <c r="V149" s="1" t="str">
        <f t="shared" si="21"/>
        <v>Ja</v>
      </c>
      <c r="W149" s="1" t="str">
        <f t="shared" si="22"/>
        <v>Niet</v>
      </c>
      <c r="X149" s="1" t="str">
        <f t="shared" si="20"/>
        <v>Ja</v>
      </c>
      <c r="Z149" s="1" t="s">
        <v>338</v>
      </c>
      <c r="AA149" s="1" t="s">
        <v>338</v>
      </c>
      <c r="AB149" s="1" t="s">
        <v>338</v>
      </c>
      <c r="AC149" s="1" t="s">
        <v>934</v>
      </c>
      <c r="AD149" s="1" t="s">
        <v>934</v>
      </c>
      <c r="AE149" s="1" t="s">
        <v>338</v>
      </c>
      <c r="AF149" s="1" t="s">
        <v>338</v>
      </c>
      <c r="AG149" s="1" t="s">
        <v>338</v>
      </c>
      <c r="AH149" s="1" t="s">
        <v>934</v>
      </c>
      <c r="AI149" s="1" t="s">
        <v>934</v>
      </c>
      <c r="AK149" s="1" t="s">
        <v>338</v>
      </c>
      <c r="AL149" s="1" t="s">
        <v>338</v>
      </c>
      <c r="AM149" s="1" t="s">
        <v>338</v>
      </c>
      <c r="AN149" s="1" t="s">
        <v>338</v>
      </c>
      <c r="AO149" s="1" t="s">
        <v>934</v>
      </c>
      <c r="AP149" s="1" t="s">
        <v>934</v>
      </c>
      <c r="AQ149" s="1" t="s">
        <v>934</v>
      </c>
      <c r="AS149" s="163"/>
    </row>
    <row r="150" spans="1:45" ht="14.45" customHeight="1" outlineLevel="4" x14ac:dyDescent="0.25">
      <c r="A150" s="8" t="str">
        <f>N150</f>
        <v>Bescherming</v>
      </c>
      <c r="B150" s="9"/>
      <c r="C150" s="9"/>
      <c r="E150" s="308"/>
      <c r="G150" s="302"/>
      <c r="I150" s="314"/>
      <c r="J150" s="171"/>
      <c r="K150" s="312"/>
      <c r="M150" s="306" t="s">
        <v>44</v>
      </c>
      <c r="N150" s="18" t="s">
        <v>732</v>
      </c>
      <c r="R150" s="1"/>
      <c r="S150" s="1" t="s">
        <v>814</v>
      </c>
      <c r="T150" s="1"/>
      <c r="V150" s="1" t="str">
        <f t="shared" si="21"/>
        <v>Ja</v>
      </c>
      <c r="W150" s="1" t="str">
        <f t="shared" si="22"/>
        <v>Niet</v>
      </c>
      <c r="X150" s="1" t="str">
        <f t="shared" si="20"/>
        <v>Ja</v>
      </c>
      <c r="Z150" s="1" t="s">
        <v>338</v>
      </c>
      <c r="AA150" s="1" t="s">
        <v>338</v>
      </c>
      <c r="AB150" s="1" t="s">
        <v>338</v>
      </c>
      <c r="AC150" s="1" t="s">
        <v>934</v>
      </c>
      <c r="AD150" s="1" t="s">
        <v>934</v>
      </c>
      <c r="AE150" s="1" t="s">
        <v>338</v>
      </c>
      <c r="AF150" s="1" t="s">
        <v>338</v>
      </c>
      <c r="AG150" s="1" t="s">
        <v>338</v>
      </c>
      <c r="AH150" s="1" t="s">
        <v>934</v>
      </c>
      <c r="AI150" s="1" t="s">
        <v>934</v>
      </c>
      <c r="AK150" s="1" t="s">
        <v>338</v>
      </c>
      <c r="AL150" s="1" t="s">
        <v>338</v>
      </c>
      <c r="AM150" s="1" t="s">
        <v>338</v>
      </c>
      <c r="AN150" s="1" t="s">
        <v>338</v>
      </c>
      <c r="AO150" s="1" t="s">
        <v>934</v>
      </c>
      <c r="AP150" s="1" t="s">
        <v>934</v>
      </c>
      <c r="AQ150" s="1" t="s">
        <v>934</v>
      </c>
      <c r="AS150" s="163"/>
    </row>
    <row r="151" spans="1:45" ht="375" outlineLevel="4" x14ac:dyDescent="0.25">
      <c r="A151" s="8" t="str">
        <f t="shared" ref="A151:A158" si="25">N151</f>
        <v>Diameter</v>
      </c>
      <c r="B151" s="9"/>
      <c r="C151" s="9"/>
      <c r="E151" s="308"/>
      <c r="G151" s="302"/>
      <c r="I151" s="314"/>
      <c r="J151" s="171"/>
      <c r="K151" s="312"/>
      <c r="M151" s="306"/>
      <c r="N151" s="18" t="s">
        <v>43</v>
      </c>
      <c r="R151" s="193" t="s">
        <v>811</v>
      </c>
      <c r="S151" s="193" t="s">
        <v>810</v>
      </c>
      <c r="T151" s="170" t="s">
        <v>847</v>
      </c>
      <c r="V151" s="1" t="str">
        <f t="shared" si="21"/>
        <v>Ja</v>
      </c>
      <c r="W151" s="1" t="str">
        <f t="shared" si="22"/>
        <v>Niet</v>
      </c>
      <c r="X151" s="1" t="str">
        <f t="shared" si="20"/>
        <v>Ja</v>
      </c>
      <c r="Z151" s="1" t="s">
        <v>338</v>
      </c>
      <c r="AA151" s="1" t="s">
        <v>338</v>
      </c>
      <c r="AB151" s="1" t="s">
        <v>338</v>
      </c>
      <c r="AC151" s="1" t="s">
        <v>934</v>
      </c>
      <c r="AD151" s="1" t="s">
        <v>934</v>
      </c>
      <c r="AE151" s="1" t="s">
        <v>338</v>
      </c>
      <c r="AF151" s="1" t="s">
        <v>338</v>
      </c>
      <c r="AG151" s="1" t="s">
        <v>338</v>
      </c>
      <c r="AH151" s="1" t="s">
        <v>934</v>
      </c>
      <c r="AI151" s="1" t="s">
        <v>934</v>
      </c>
      <c r="AK151" s="1" t="s">
        <v>338</v>
      </c>
      <c r="AL151" s="1" t="s">
        <v>338</v>
      </c>
      <c r="AM151" s="1" t="s">
        <v>338</v>
      </c>
      <c r="AN151" s="1" t="s">
        <v>338</v>
      </c>
      <c r="AO151" s="1" t="s">
        <v>934</v>
      </c>
      <c r="AP151" s="1" t="s">
        <v>934</v>
      </c>
      <c r="AQ151" s="1" t="s">
        <v>934</v>
      </c>
      <c r="AS151" s="163"/>
    </row>
    <row r="152" spans="1:45" ht="120" outlineLevel="4" x14ac:dyDescent="0.25">
      <c r="A152" s="8" t="str">
        <f t="shared" si="25"/>
        <v>Materiaal</v>
      </c>
      <c r="B152" s="9"/>
      <c r="C152" s="9"/>
      <c r="E152" s="308"/>
      <c r="G152" s="302"/>
      <c r="I152" s="314"/>
      <c r="J152" s="171"/>
      <c r="K152" s="312"/>
      <c r="M152" s="306"/>
      <c r="N152" s="18" t="s">
        <v>41</v>
      </c>
      <c r="R152" s="211" t="s">
        <v>812</v>
      </c>
      <c r="S152" s="193" t="s">
        <v>813</v>
      </c>
      <c r="T152" s="170" t="s">
        <v>848</v>
      </c>
      <c r="V152" s="1" t="str">
        <f t="shared" si="21"/>
        <v>Ja</v>
      </c>
      <c r="W152" s="1" t="str">
        <f t="shared" si="22"/>
        <v>Niet</v>
      </c>
      <c r="X152" s="1" t="str">
        <f t="shared" si="20"/>
        <v>Ja</v>
      </c>
      <c r="Z152" s="1" t="s">
        <v>338</v>
      </c>
      <c r="AA152" s="1" t="s">
        <v>338</v>
      </c>
      <c r="AB152" s="1" t="s">
        <v>338</v>
      </c>
      <c r="AC152" s="1" t="s">
        <v>934</v>
      </c>
      <c r="AD152" s="1" t="s">
        <v>934</v>
      </c>
      <c r="AE152" s="1" t="s">
        <v>338</v>
      </c>
      <c r="AF152" s="1" t="s">
        <v>338</v>
      </c>
      <c r="AG152" s="1" t="s">
        <v>338</v>
      </c>
      <c r="AH152" s="1" t="s">
        <v>934</v>
      </c>
      <c r="AI152" s="1" t="s">
        <v>934</v>
      </c>
      <c r="AK152" s="1" t="s">
        <v>338</v>
      </c>
      <c r="AL152" s="1" t="s">
        <v>338</v>
      </c>
      <c r="AM152" s="1" t="s">
        <v>338</v>
      </c>
      <c r="AN152" s="1" t="s">
        <v>338</v>
      </c>
      <c r="AO152" s="1" t="s">
        <v>934</v>
      </c>
      <c r="AP152" s="1" t="s">
        <v>934</v>
      </c>
      <c r="AQ152" s="1" t="s">
        <v>934</v>
      </c>
      <c r="AR152" s="1"/>
      <c r="AS152" s="163"/>
    </row>
    <row r="153" spans="1:45" ht="14.45" customHeight="1" outlineLevel="4" x14ac:dyDescent="0.25">
      <c r="A153" s="8" t="str">
        <f t="shared" si="25"/>
        <v>Wanddikte</v>
      </c>
      <c r="B153" s="9"/>
      <c r="C153" s="9"/>
      <c r="E153" s="308"/>
      <c r="G153" s="302"/>
      <c r="I153" s="314"/>
      <c r="J153" s="171"/>
      <c r="K153" s="312"/>
      <c r="M153" s="306"/>
      <c r="N153" s="18" t="s">
        <v>733</v>
      </c>
      <c r="R153" s="1"/>
      <c r="S153" s="1"/>
      <c r="T153" s="1"/>
      <c r="V153" s="1" t="str">
        <f t="shared" si="21"/>
        <v>Ja</v>
      </c>
      <c r="W153" s="1" t="str">
        <f t="shared" si="22"/>
        <v>Niet</v>
      </c>
      <c r="X153" s="1" t="str">
        <f t="shared" si="20"/>
        <v>Ja</v>
      </c>
      <c r="Z153" s="1" t="s">
        <v>338</v>
      </c>
      <c r="AA153" s="1" t="s">
        <v>338</v>
      </c>
      <c r="AB153" s="1" t="s">
        <v>338</v>
      </c>
      <c r="AC153" s="1" t="s">
        <v>934</v>
      </c>
      <c r="AD153" s="1" t="s">
        <v>934</v>
      </c>
      <c r="AE153" s="1" t="s">
        <v>338</v>
      </c>
      <c r="AF153" s="1" t="s">
        <v>338</v>
      </c>
      <c r="AG153" s="1" t="s">
        <v>338</v>
      </c>
      <c r="AH153" s="1" t="s">
        <v>934</v>
      </c>
      <c r="AI153" s="1" t="s">
        <v>934</v>
      </c>
      <c r="AK153" s="1" t="s">
        <v>338</v>
      </c>
      <c r="AL153" s="1" t="s">
        <v>338</v>
      </c>
      <c r="AM153" s="1" t="s">
        <v>338</v>
      </c>
      <c r="AN153" s="1" t="s">
        <v>338</v>
      </c>
      <c r="AO153" s="1" t="s">
        <v>934</v>
      </c>
      <c r="AP153" s="1" t="s">
        <v>934</v>
      </c>
      <c r="AQ153" s="1" t="s">
        <v>934</v>
      </c>
      <c r="AS153" s="163"/>
    </row>
    <row r="154" spans="1:45" ht="14.45" customHeight="1" outlineLevel="4" x14ac:dyDescent="0.25">
      <c r="A154" s="8" t="str">
        <f t="shared" si="25"/>
        <v>Lengte</v>
      </c>
      <c r="B154" s="9"/>
      <c r="C154" s="9"/>
      <c r="E154" s="308"/>
      <c r="G154" s="302"/>
      <c r="I154" s="314"/>
      <c r="J154" s="171"/>
      <c r="K154" s="312"/>
      <c r="M154" s="306"/>
      <c r="N154" s="18" t="s">
        <v>45</v>
      </c>
      <c r="R154" s="1" t="s">
        <v>816</v>
      </c>
      <c r="S154" s="1"/>
      <c r="T154" s="213"/>
      <c r="V154" s="1" t="str">
        <f t="shared" si="21"/>
        <v>Ja</v>
      </c>
      <c r="W154" s="1" t="str">
        <f t="shared" si="22"/>
        <v>Niet</v>
      </c>
      <c r="X154" s="1" t="str">
        <f t="shared" si="20"/>
        <v>Ja</v>
      </c>
      <c r="Z154" s="1" t="s">
        <v>338</v>
      </c>
      <c r="AA154" s="1" t="s">
        <v>338</v>
      </c>
      <c r="AB154" s="1" t="s">
        <v>338</v>
      </c>
      <c r="AC154" s="1" t="s">
        <v>934</v>
      </c>
      <c r="AD154" s="1" t="s">
        <v>934</v>
      </c>
      <c r="AE154" s="1" t="s">
        <v>338</v>
      </c>
      <c r="AF154" s="1" t="s">
        <v>338</v>
      </c>
      <c r="AG154" s="1" t="s">
        <v>338</v>
      </c>
      <c r="AH154" s="1" t="s">
        <v>934</v>
      </c>
      <c r="AI154" s="1" t="s">
        <v>934</v>
      </c>
      <c r="AK154" s="1" t="s">
        <v>338</v>
      </c>
      <c r="AL154" s="1" t="s">
        <v>338</v>
      </c>
      <c r="AM154" s="1" t="s">
        <v>338</v>
      </c>
      <c r="AN154" s="1" t="s">
        <v>338</v>
      </c>
      <c r="AO154" s="1" t="s">
        <v>934</v>
      </c>
      <c r="AP154" s="1" t="s">
        <v>934</v>
      </c>
      <c r="AQ154" s="1" t="s">
        <v>934</v>
      </c>
      <c r="AS154" s="163"/>
    </row>
    <row r="155" spans="1:45" ht="14.45" customHeight="1" outlineLevel="4" x14ac:dyDescent="0.25">
      <c r="A155" s="3" t="str">
        <f t="shared" si="25"/>
        <v>LijnGeometrie [+]</v>
      </c>
      <c r="B155" s="9"/>
      <c r="C155" s="9"/>
      <c r="E155" s="308"/>
      <c r="G155" s="302"/>
      <c r="I155" s="314"/>
      <c r="J155" s="171"/>
      <c r="K155" s="312"/>
      <c r="M155" s="306"/>
      <c r="N155" s="14" t="s">
        <v>188</v>
      </c>
      <c r="R155" s="1" t="s">
        <v>815</v>
      </c>
      <c r="S155" s="1"/>
      <c r="T155" s="1"/>
      <c r="V155" s="1" t="str">
        <f t="shared" si="21"/>
        <v>Ja</v>
      </c>
      <c r="W155" s="1" t="str">
        <f t="shared" si="22"/>
        <v>Niet</v>
      </c>
      <c r="X155" s="1" t="str">
        <f t="shared" si="20"/>
        <v>Ja</v>
      </c>
      <c r="Z155" s="1" t="s">
        <v>338</v>
      </c>
      <c r="AA155" s="1" t="s">
        <v>338</v>
      </c>
      <c r="AB155" s="1" t="s">
        <v>338</v>
      </c>
      <c r="AC155" s="1" t="s">
        <v>934</v>
      </c>
      <c r="AD155" s="1" t="s">
        <v>934</v>
      </c>
      <c r="AE155" s="1" t="s">
        <v>338</v>
      </c>
      <c r="AF155" s="1" t="s">
        <v>338</v>
      </c>
      <c r="AG155" s="1" t="s">
        <v>338</v>
      </c>
      <c r="AH155" s="1" t="s">
        <v>934</v>
      </c>
      <c r="AI155" s="1" t="s">
        <v>934</v>
      </c>
      <c r="AK155" s="1" t="s">
        <v>338</v>
      </c>
      <c r="AL155" s="1" t="s">
        <v>338</v>
      </c>
      <c r="AM155" s="1" t="s">
        <v>338</v>
      </c>
      <c r="AN155" s="1" t="s">
        <v>338</v>
      </c>
      <c r="AO155" s="1" t="s">
        <v>934</v>
      </c>
      <c r="AP155" s="1" t="s">
        <v>934</v>
      </c>
      <c r="AQ155" s="1" t="s">
        <v>934</v>
      </c>
      <c r="AS155" s="163"/>
    </row>
    <row r="156" spans="1:45" ht="14.45" customHeight="1" outlineLevel="5" x14ac:dyDescent="0.25">
      <c r="A156" s="8" t="str">
        <f>P156</f>
        <v>Lijnpunten</v>
      </c>
      <c r="B156" s="9"/>
      <c r="C156" s="9"/>
      <c r="E156" s="308"/>
      <c r="G156" s="302"/>
      <c r="I156" s="314"/>
      <c r="J156" s="171"/>
      <c r="K156" s="312"/>
      <c r="M156" s="306"/>
      <c r="O156" s="306" t="s">
        <v>46</v>
      </c>
      <c r="P156" s="8" t="s">
        <v>47</v>
      </c>
      <c r="R156" s="1"/>
      <c r="S156" s="1"/>
      <c r="T156" s="1"/>
      <c r="V156" s="1" t="str">
        <f t="shared" si="21"/>
        <v>Ja</v>
      </c>
      <c r="W156" s="1" t="str">
        <f t="shared" si="22"/>
        <v>Niet</v>
      </c>
      <c r="X156" s="1" t="str">
        <f t="shared" si="20"/>
        <v>Ja</v>
      </c>
      <c r="Z156" s="1" t="s">
        <v>338</v>
      </c>
      <c r="AA156" s="1" t="s">
        <v>338</v>
      </c>
      <c r="AB156" s="1" t="s">
        <v>338</v>
      </c>
      <c r="AC156" s="1" t="s">
        <v>934</v>
      </c>
      <c r="AD156" s="1" t="s">
        <v>934</v>
      </c>
      <c r="AE156" s="1" t="s">
        <v>338</v>
      </c>
      <c r="AF156" s="1" t="s">
        <v>338</v>
      </c>
      <c r="AG156" s="1" t="s">
        <v>338</v>
      </c>
      <c r="AH156" s="1" t="s">
        <v>934</v>
      </c>
      <c r="AI156" s="1" t="s">
        <v>934</v>
      </c>
      <c r="AK156" s="1" t="s">
        <v>338</v>
      </c>
      <c r="AL156" s="1" t="s">
        <v>338</v>
      </c>
      <c r="AM156" s="1" t="s">
        <v>338</v>
      </c>
      <c r="AN156" s="1" t="s">
        <v>338</v>
      </c>
      <c r="AO156" s="1" t="s">
        <v>934</v>
      </c>
      <c r="AP156" s="1" t="s">
        <v>934</v>
      </c>
      <c r="AQ156" s="1" t="s">
        <v>934</v>
      </c>
      <c r="AS156" s="163"/>
    </row>
    <row r="157" spans="1:45" ht="14.45" customHeight="1" outlineLevel="5" x14ac:dyDescent="0.25">
      <c r="A157" s="3" t="str">
        <f>P157</f>
        <v>Referentiemaatvoering</v>
      </c>
      <c r="B157" s="9"/>
      <c r="C157" s="9"/>
      <c r="E157" s="308"/>
      <c r="G157" s="302"/>
      <c r="I157" s="314"/>
      <c r="J157" s="171"/>
      <c r="K157" s="312"/>
      <c r="M157" s="306"/>
      <c r="O157" s="306"/>
      <c r="P157" s="3" t="s">
        <v>48</v>
      </c>
      <c r="R157" s="1"/>
      <c r="S157" s="1"/>
      <c r="T157" s="1"/>
      <c r="V157" s="1" t="str">
        <f t="shared" si="21"/>
        <v>Ja</v>
      </c>
      <c r="W157" s="1" t="str">
        <f t="shared" si="22"/>
        <v>Niet</v>
      </c>
      <c r="X157" s="1" t="str">
        <f t="shared" si="20"/>
        <v>Ja</v>
      </c>
      <c r="Z157" s="1" t="s">
        <v>338</v>
      </c>
      <c r="AA157" s="1" t="s">
        <v>338</v>
      </c>
      <c r="AB157" s="1" t="s">
        <v>338</v>
      </c>
      <c r="AC157" s="1" t="s">
        <v>934</v>
      </c>
      <c r="AD157" s="1" t="s">
        <v>934</v>
      </c>
      <c r="AE157" s="1" t="s">
        <v>338</v>
      </c>
      <c r="AF157" s="1" t="s">
        <v>338</v>
      </c>
      <c r="AG157" s="1" t="s">
        <v>338</v>
      </c>
      <c r="AH157" s="1" t="s">
        <v>934</v>
      </c>
      <c r="AI157" s="1" t="s">
        <v>934</v>
      </c>
      <c r="AK157" s="1" t="s">
        <v>338</v>
      </c>
      <c r="AL157" s="1" t="s">
        <v>338</v>
      </c>
      <c r="AM157" s="1" t="s">
        <v>338</v>
      </c>
      <c r="AN157" s="1" t="s">
        <v>338</v>
      </c>
      <c r="AO157" s="1" t="s">
        <v>934</v>
      </c>
      <c r="AP157" s="1" t="s">
        <v>934</v>
      </c>
      <c r="AQ157" s="1" t="s">
        <v>934</v>
      </c>
      <c r="AS157" s="163"/>
    </row>
    <row r="158" spans="1:45" ht="75" outlineLevel="4" x14ac:dyDescent="0.25">
      <c r="A158" s="8" t="str">
        <f t="shared" si="25"/>
        <v>Bewerking</v>
      </c>
      <c r="B158" s="9"/>
      <c r="C158" s="9"/>
      <c r="E158" s="308"/>
      <c r="G158" s="302"/>
      <c r="I158" s="314"/>
      <c r="J158" s="171"/>
      <c r="K158" s="312"/>
      <c r="M158" s="306"/>
      <c r="N158" s="18" t="s">
        <v>49</v>
      </c>
      <c r="R158" s="1" t="s">
        <v>817</v>
      </c>
      <c r="S158" s="193" t="s">
        <v>818</v>
      </c>
      <c r="T158" s="170" t="s">
        <v>849</v>
      </c>
      <c r="V158" s="1" t="str">
        <f t="shared" si="21"/>
        <v>Ja</v>
      </c>
      <c r="W158" s="1" t="str">
        <f t="shared" si="22"/>
        <v>Niet</v>
      </c>
      <c r="X158" s="1" t="str">
        <f t="shared" si="20"/>
        <v>Ja</v>
      </c>
      <c r="Z158" s="1" t="s">
        <v>338</v>
      </c>
      <c r="AA158" s="1" t="s">
        <v>338</v>
      </c>
      <c r="AB158" s="1" t="s">
        <v>338</v>
      </c>
      <c r="AC158" s="1" t="s">
        <v>934</v>
      </c>
      <c r="AD158" s="1" t="s">
        <v>934</v>
      </c>
      <c r="AE158" s="1" t="s">
        <v>338</v>
      </c>
      <c r="AF158" s="1" t="s">
        <v>338</v>
      </c>
      <c r="AG158" s="1" t="s">
        <v>338</v>
      </c>
      <c r="AH158" s="1" t="s">
        <v>934</v>
      </c>
      <c r="AI158" s="1" t="s">
        <v>934</v>
      </c>
      <c r="AK158" s="1" t="s">
        <v>338</v>
      </c>
      <c r="AL158" s="1" t="s">
        <v>338</v>
      </c>
      <c r="AM158" s="1" t="s">
        <v>338</v>
      </c>
      <c r="AN158" s="1" t="s">
        <v>338</v>
      </c>
      <c r="AO158" s="1" t="s">
        <v>934</v>
      </c>
      <c r="AP158" s="1" t="s">
        <v>934</v>
      </c>
      <c r="AQ158" s="1" t="s">
        <v>934</v>
      </c>
      <c r="AS158" s="163"/>
    </row>
    <row r="159" spans="1:45" ht="14.45" customHeight="1" outlineLevel="3" x14ac:dyDescent="0.25">
      <c r="A159" s="3" t="str">
        <f t="shared" si="24"/>
        <v>Aanboring [+]</v>
      </c>
      <c r="B159" s="9"/>
      <c r="C159" s="9"/>
      <c r="E159" s="308"/>
      <c r="G159" s="302"/>
      <c r="I159" s="314"/>
      <c r="J159" s="171"/>
      <c r="K159" s="312"/>
      <c r="L159" s="14" t="s">
        <v>186</v>
      </c>
      <c r="R159" s="1"/>
      <c r="S159" s="1"/>
      <c r="T159" s="1"/>
      <c r="V159" s="1" t="str">
        <f t="shared" si="21"/>
        <v>Ja</v>
      </c>
      <c r="W159" s="1" t="str">
        <f t="shared" si="22"/>
        <v>Niet</v>
      </c>
      <c r="X159" s="1" t="str">
        <f t="shared" si="20"/>
        <v>Ja</v>
      </c>
      <c r="Z159" s="1" t="s">
        <v>338</v>
      </c>
      <c r="AA159" s="1" t="s">
        <v>340</v>
      </c>
      <c r="AB159" s="1" t="s">
        <v>338</v>
      </c>
      <c r="AC159" s="1" t="s">
        <v>934</v>
      </c>
      <c r="AD159" s="1" t="s">
        <v>934</v>
      </c>
      <c r="AE159" s="1" t="s">
        <v>338</v>
      </c>
      <c r="AF159" s="1" t="s">
        <v>340</v>
      </c>
      <c r="AG159" s="1" t="s">
        <v>340</v>
      </c>
      <c r="AH159" s="1" t="s">
        <v>934</v>
      </c>
      <c r="AI159" s="1" t="s">
        <v>934</v>
      </c>
      <c r="AK159" s="1" t="s">
        <v>338</v>
      </c>
      <c r="AL159" s="1" t="s">
        <v>340</v>
      </c>
      <c r="AM159" s="1" t="s">
        <v>338</v>
      </c>
      <c r="AN159" s="1" t="s">
        <v>338</v>
      </c>
      <c r="AO159" s="1" t="s">
        <v>934</v>
      </c>
      <c r="AP159" s="1" t="s">
        <v>934</v>
      </c>
      <c r="AQ159" s="1" t="s">
        <v>934</v>
      </c>
      <c r="AS159" s="163"/>
    </row>
    <row r="160" spans="1:45" ht="135" outlineLevel="4" x14ac:dyDescent="0.25">
      <c r="A160" s="8" t="str">
        <f>N160</f>
        <v>Diameter</v>
      </c>
      <c r="B160" s="9"/>
      <c r="C160" s="9"/>
      <c r="E160" s="308"/>
      <c r="G160" s="302"/>
      <c r="I160" s="314"/>
      <c r="J160" s="171"/>
      <c r="K160" s="312"/>
      <c r="M160" s="306" t="s">
        <v>55</v>
      </c>
      <c r="N160" s="18" t="s">
        <v>43</v>
      </c>
      <c r="R160" s="212" t="s">
        <v>819</v>
      </c>
      <c r="S160" s="193" t="s">
        <v>820</v>
      </c>
      <c r="T160" s="217" t="s">
        <v>850</v>
      </c>
      <c r="V160" s="1" t="str">
        <f t="shared" si="21"/>
        <v>Ja</v>
      </c>
      <c r="W160" s="1" t="str">
        <f t="shared" si="22"/>
        <v>Niet</v>
      </c>
      <c r="X160" s="1" t="str">
        <f t="shared" si="20"/>
        <v>Ja</v>
      </c>
      <c r="Z160" s="1" t="s">
        <v>338</v>
      </c>
      <c r="AA160" s="1" t="s">
        <v>338</v>
      </c>
      <c r="AB160" s="1" t="s">
        <v>338</v>
      </c>
      <c r="AC160" s="1" t="s">
        <v>934</v>
      </c>
      <c r="AD160" s="1" t="s">
        <v>934</v>
      </c>
      <c r="AE160" s="1" t="s">
        <v>338</v>
      </c>
      <c r="AF160" s="1" t="s">
        <v>338</v>
      </c>
      <c r="AG160" s="1" t="s">
        <v>338</v>
      </c>
      <c r="AH160" s="1" t="s">
        <v>934</v>
      </c>
      <c r="AI160" s="1" t="s">
        <v>934</v>
      </c>
      <c r="AK160" s="1" t="s">
        <v>338</v>
      </c>
      <c r="AL160" s="1" t="s">
        <v>338</v>
      </c>
      <c r="AM160" s="1" t="s">
        <v>338</v>
      </c>
      <c r="AN160" s="1" t="s">
        <v>338</v>
      </c>
      <c r="AO160" s="1" t="s">
        <v>934</v>
      </c>
      <c r="AP160" s="1" t="s">
        <v>934</v>
      </c>
      <c r="AQ160" s="1" t="s">
        <v>934</v>
      </c>
      <c r="AS160" s="163"/>
    </row>
    <row r="161" spans="1:45" ht="30" outlineLevel="4" x14ac:dyDescent="0.25">
      <c r="A161" s="3" t="str">
        <f t="shared" ref="A161:A166" si="26">N161</f>
        <v>AansluitwijzeKraan</v>
      </c>
      <c r="B161" s="9"/>
      <c r="C161" s="9"/>
      <c r="E161" s="308"/>
      <c r="G161" s="302"/>
      <c r="I161" s="314"/>
      <c r="J161" s="171"/>
      <c r="K161" s="312"/>
      <c r="M161" s="306"/>
      <c r="N161" s="14" t="s">
        <v>734</v>
      </c>
      <c r="R161" s="1" t="s">
        <v>821</v>
      </c>
      <c r="S161" s="193" t="s">
        <v>822</v>
      </c>
      <c r="T161" s="193" t="s">
        <v>822</v>
      </c>
      <c r="V161" s="1" t="str">
        <f t="shared" si="21"/>
        <v>Nee</v>
      </c>
      <c r="W161" s="1" t="str">
        <f t="shared" si="22"/>
        <v>Niet</v>
      </c>
      <c r="X161" s="1" t="str">
        <f t="shared" si="20"/>
        <v>Nee</v>
      </c>
      <c r="Z161" s="1" t="s">
        <v>341</v>
      </c>
      <c r="AA161" s="1" t="s">
        <v>341</v>
      </c>
      <c r="AB161" s="1" t="s">
        <v>341</v>
      </c>
      <c r="AC161" s="1" t="s">
        <v>934</v>
      </c>
      <c r="AD161" s="1" t="s">
        <v>934</v>
      </c>
      <c r="AE161" s="1" t="s">
        <v>341</v>
      </c>
      <c r="AF161" s="1" t="s">
        <v>341</v>
      </c>
      <c r="AG161" s="1" t="s">
        <v>341</v>
      </c>
      <c r="AH161" s="1" t="s">
        <v>934</v>
      </c>
      <c r="AI161" s="1" t="s">
        <v>934</v>
      </c>
      <c r="AK161" s="1" t="s">
        <v>341</v>
      </c>
      <c r="AL161" s="1" t="s">
        <v>341</v>
      </c>
      <c r="AM161" s="1" t="s">
        <v>341</v>
      </c>
      <c r="AN161" s="1" t="s">
        <v>341</v>
      </c>
      <c r="AO161" s="1" t="s">
        <v>934</v>
      </c>
      <c r="AP161" s="1" t="s">
        <v>934</v>
      </c>
      <c r="AQ161" s="1" t="s">
        <v>934</v>
      </c>
      <c r="AS161" s="163"/>
    </row>
    <row r="162" spans="1:45" ht="14.45" customHeight="1" outlineLevel="4" x14ac:dyDescent="0.25">
      <c r="A162" s="3" t="str">
        <f t="shared" si="26"/>
        <v>PuntGeometrie [+]</v>
      </c>
      <c r="B162" s="9"/>
      <c r="C162" s="9"/>
      <c r="E162" s="308"/>
      <c r="G162" s="302"/>
      <c r="I162" s="314"/>
      <c r="J162" s="171"/>
      <c r="K162" s="312"/>
      <c r="M162" s="306"/>
      <c r="N162" s="14" t="s">
        <v>181</v>
      </c>
      <c r="R162" s="1" t="s">
        <v>211</v>
      </c>
      <c r="S162" s="1"/>
      <c r="T162" s="1"/>
      <c r="V162" s="1" t="str">
        <f t="shared" si="21"/>
        <v>Ja</v>
      </c>
      <c r="W162" s="1" t="str">
        <f t="shared" si="22"/>
        <v>Niet</v>
      </c>
      <c r="X162" s="1" t="str">
        <f t="shared" si="20"/>
        <v>Ja</v>
      </c>
      <c r="Z162" s="1" t="s">
        <v>338</v>
      </c>
      <c r="AA162" s="1" t="s">
        <v>338</v>
      </c>
      <c r="AB162" s="1" t="s">
        <v>338</v>
      </c>
      <c r="AC162" s="1" t="s">
        <v>934</v>
      </c>
      <c r="AD162" s="1" t="s">
        <v>934</v>
      </c>
      <c r="AE162" s="1" t="s">
        <v>338</v>
      </c>
      <c r="AF162" s="1" t="s">
        <v>338</v>
      </c>
      <c r="AG162" s="1" t="s">
        <v>338</v>
      </c>
      <c r="AH162" s="1" t="s">
        <v>934</v>
      </c>
      <c r="AI162" s="1" t="s">
        <v>934</v>
      </c>
      <c r="AK162" s="1" t="s">
        <v>338</v>
      </c>
      <c r="AL162" s="1" t="s">
        <v>338</v>
      </c>
      <c r="AM162" s="1" t="s">
        <v>338</v>
      </c>
      <c r="AN162" s="1" t="s">
        <v>338</v>
      </c>
      <c r="AO162" s="1" t="s">
        <v>934</v>
      </c>
      <c r="AP162" s="1" t="s">
        <v>934</v>
      </c>
      <c r="AQ162" s="1" t="s">
        <v>934</v>
      </c>
      <c r="AS162" s="163"/>
    </row>
    <row r="163" spans="1:45" ht="14.45" customHeight="1" outlineLevel="5" x14ac:dyDescent="0.25">
      <c r="A163" s="8" t="str">
        <f>P163</f>
        <v>Hoek</v>
      </c>
      <c r="B163" s="9"/>
      <c r="C163" s="9"/>
      <c r="E163" s="308"/>
      <c r="G163" s="302"/>
      <c r="I163" s="314"/>
      <c r="J163" s="171"/>
      <c r="K163" s="312"/>
      <c r="M163" s="306"/>
      <c r="O163" s="306" t="s">
        <v>52</v>
      </c>
      <c r="P163" s="8" t="s">
        <v>53</v>
      </c>
      <c r="R163" s="1"/>
      <c r="S163" s="1"/>
      <c r="T163" s="1"/>
      <c r="V163" s="1" t="str">
        <f t="shared" si="21"/>
        <v>Ja</v>
      </c>
      <c r="W163" s="1" t="str">
        <f t="shared" si="22"/>
        <v>Niet</v>
      </c>
      <c r="X163" s="1" t="str">
        <f t="shared" si="20"/>
        <v>Ja</v>
      </c>
      <c r="Z163" s="1" t="s">
        <v>338</v>
      </c>
      <c r="AA163" s="1" t="s">
        <v>338</v>
      </c>
      <c r="AB163" s="1" t="s">
        <v>338</v>
      </c>
      <c r="AC163" s="1" t="s">
        <v>934</v>
      </c>
      <c r="AD163" s="1" t="s">
        <v>934</v>
      </c>
      <c r="AE163" s="1" t="s">
        <v>338</v>
      </c>
      <c r="AF163" s="1" t="s">
        <v>338</v>
      </c>
      <c r="AG163" s="1" t="s">
        <v>338</v>
      </c>
      <c r="AH163" s="1" t="s">
        <v>934</v>
      </c>
      <c r="AI163" s="1" t="s">
        <v>934</v>
      </c>
      <c r="AK163" s="1" t="s">
        <v>338</v>
      </c>
      <c r="AL163" s="1" t="s">
        <v>338</v>
      </c>
      <c r="AM163" s="1" t="s">
        <v>338</v>
      </c>
      <c r="AN163" s="1" t="s">
        <v>338</v>
      </c>
      <c r="AO163" s="1" t="s">
        <v>934</v>
      </c>
      <c r="AP163" s="1" t="s">
        <v>934</v>
      </c>
      <c r="AQ163" s="1" t="s">
        <v>934</v>
      </c>
      <c r="AS163" s="163"/>
    </row>
    <row r="164" spans="1:45" ht="14.45" customHeight="1" outlineLevel="5" x14ac:dyDescent="0.25">
      <c r="A164" s="8" t="str">
        <f t="shared" ref="A164:A165" si="27">P164</f>
        <v>Punt</v>
      </c>
      <c r="B164" s="9"/>
      <c r="C164" s="9"/>
      <c r="E164" s="308"/>
      <c r="G164" s="302"/>
      <c r="I164" s="314"/>
      <c r="J164" s="171"/>
      <c r="K164" s="312"/>
      <c r="M164" s="306"/>
      <c r="O164" s="306"/>
      <c r="P164" s="8" t="s">
        <v>54</v>
      </c>
      <c r="R164" s="1"/>
      <c r="S164" s="1"/>
      <c r="T164" s="1"/>
      <c r="V164" s="1" t="str">
        <f t="shared" si="21"/>
        <v>Ja</v>
      </c>
      <c r="W164" s="1" t="str">
        <f t="shared" si="22"/>
        <v>Niet</v>
      </c>
      <c r="X164" s="1" t="str">
        <f t="shared" si="20"/>
        <v>Ja</v>
      </c>
      <c r="Z164" s="1" t="s">
        <v>338</v>
      </c>
      <c r="AA164" s="1" t="s">
        <v>338</v>
      </c>
      <c r="AB164" s="1" t="s">
        <v>338</v>
      </c>
      <c r="AC164" s="1" t="s">
        <v>934</v>
      </c>
      <c r="AD164" s="1" t="s">
        <v>934</v>
      </c>
      <c r="AE164" s="1" t="s">
        <v>338</v>
      </c>
      <c r="AF164" s="1" t="s">
        <v>338</v>
      </c>
      <c r="AG164" s="1" t="s">
        <v>338</v>
      </c>
      <c r="AH164" s="1" t="s">
        <v>934</v>
      </c>
      <c r="AI164" s="1" t="s">
        <v>934</v>
      </c>
      <c r="AK164" s="1" t="s">
        <v>338</v>
      </c>
      <c r="AL164" s="1" t="s">
        <v>338</v>
      </c>
      <c r="AM164" s="1" t="s">
        <v>338</v>
      </c>
      <c r="AN164" s="1" t="s">
        <v>338</v>
      </c>
      <c r="AO164" s="1" t="s">
        <v>934</v>
      </c>
      <c r="AP164" s="1" t="s">
        <v>934</v>
      </c>
      <c r="AQ164" s="1" t="s">
        <v>934</v>
      </c>
      <c r="AS164" s="163"/>
    </row>
    <row r="165" spans="1:45" ht="14.45" customHeight="1" outlineLevel="5" x14ac:dyDescent="0.25">
      <c r="A165" s="3" t="str">
        <f t="shared" si="27"/>
        <v>Referntiemaatvoering</v>
      </c>
      <c r="B165" s="9"/>
      <c r="C165" s="9"/>
      <c r="E165" s="308"/>
      <c r="G165" s="302"/>
      <c r="I165" s="314"/>
      <c r="J165" s="171"/>
      <c r="K165" s="312"/>
      <c r="M165" s="306"/>
      <c r="O165" s="306"/>
      <c r="P165" s="3" t="s">
        <v>735</v>
      </c>
      <c r="R165" s="1"/>
      <c r="S165" s="1"/>
      <c r="T165" s="1"/>
      <c r="V165" s="1" t="str">
        <f t="shared" si="21"/>
        <v>Ja</v>
      </c>
      <c r="W165" s="1" t="str">
        <f t="shared" si="22"/>
        <v>Niet</v>
      </c>
      <c r="X165" s="1" t="str">
        <f t="shared" si="20"/>
        <v>Ja</v>
      </c>
      <c r="Z165" s="1" t="s">
        <v>338</v>
      </c>
      <c r="AA165" s="1" t="s">
        <v>338</v>
      </c>
      <c r="AB165" s="1" t="s">
        <v>338</v>
      </c>
      <c r="AC165" s="1" t="s">
        <v>934</v>
      </c>
      <c r="AD165" s="1" t="s">
        <v>934</v>
      </c>
      <c r="AE165" s="1" t="s">
        <v>338</v>
      </c>
      <c r="AF165" s="1" t="s">
        <v>338</v>
      </c>
      <c r="AG165" s="1" t="s">
        <v>338</v>
      </c>
      <c r="AH165" s="1" t="s">
        <v>934</v>
      </c>
      <c r="AI165" s="1" t="s">
        <v>934</v>
      </c>
      <c r="AK165" s="1" t="s">
        <v>338</v>
      </c>
      <c r="AL165" s="1" t="s">
        <v>338</v>
      </c>
      <c r="AM165" s="1" t="s">
        <v>338</v>
      </c>
      <c r="AN165" s="1" t="s">
        <v>338</v>
      </c>
      <c r="AO165" s="1" t="s">
        <v>934</v>
      </c>
      <c r="AP165" s="1" t="s">
        <v>934</v>
      </c>
      <c r="AQ165" s="1" t="s">
        <v>934</v>
      </c>
      <c r="AS165" s="163"/>
    </row>
    <row r="166" spans="1:45" ht="75" outlineLevel="4" x14ac:dyDescent="0.25">
      <c r="A166" s="8" t="str">
        <f t="shared" si="26"/>
        <v>Bewerking</v>
      </c>
      <c r="B166" s="9"/>
      <c r="C166" s="9"/>
      <c r="E166" s="308"/>
      <c r="G166" s="302"/>
      <c r="I166" s="314"/>
      <c r="J166" s="171"/>
      <c r="K166" s="312"/>
      <c r="M166" s="306"/>
      <c r="N166" s="18" t="s">
        <v>49</v>
      </c>
      <c r="R166" s="1" t="s">
        <v>817</v>
      </c>
      <c r="S166" s="193" t="s">
        <v>818</v>
      </c>
      <c r="T166" s="170" t="s">
        <v>849</v>
      </c>
      <c r="V166" s="1" t="str">
        <f t="shared" si="21"/>
        <v>Ja</v>
      </c>
      <c r="W166" s="1" t="str">
        <f t="shared" si="22"/>
        <v>Niet</v>
      </c>
      <c r="X166" s="1" t="str">
        <f t="shared" si="20"/>
        <v>Ja</v>
      </c>
      <c r="Z166" s="1" t="s">
        <v>338</v>
      </c>
      <c r="AA166" s="1" t="s">
        <v>338</v>
      </c>
      <c r="AB166" s="1" t="s">
        <v>338</v>
      </c>
      <c r="AC166" s="1" t="s">
        <v>934</v>
      </c>
      <c r="AD166" s="1" t="s">
        <v>934</v>
      </c>
      <c r="AE166" s="1" t="s">
        <v>338</v>
      </c>
      <c r="AF166" s="1" t="s">
        <v>338</v>
      </c>
      <c r="AG166" s="1" t="s">
        <v>338</v>
      </c>
      <c r="AH166" s="1" t="s">
        <v>934</v>
      </c>
      <c r="AI166" s="1" t="s">
        <v>934</v>
      </c>
      <c r="AK166" s="1" t="s">
        <v>338</v>
      </c>
      <c r="AL166" s="1" t="s">
        <v>338</v>
      </c>
      <c r="AM166" s="1" t="s">
        <v>338</v>
      </c>
      <c r="AN166" s="1" t="s">
        <v>338</v>
      </c>
      <c r="AO166" s="1" t="s">
        <v>934</v>
      </c>
      <c r="AP166" s="1" t="s">
        <v>934</v>
      </c>
      <c r="AQ166" s="1" t="s">
        <v>934</v>
      </c>
      <c r="AS166" s="163"/>
    </row>
    <row r="167" spans="1:45" ht="60" outlineLevel="3" x14ac:dyDescent="0.25">
      <c r="A167" s="8" t="str">
        <f t="shared" si="24"/>
        <v>UitgevoerdeActiviteitMeter</v>
      </c>
      <c r="B167" s="9"/>
      <c r="C167" s="9"/>
      <c r="E167" s="308"/>
      <c r="G167" s="302"/>
      <c r="I167" s="314"/>
      <c r="J167" s="171"/>
      <c r="K167" s="312"/>
      <c r="L167" s="18" t="s">
        <v>736</v>
      </c>
      <c r="R167" s="1" t="s">
        <v>145</v>
      </c>
      <c r="S167" s="193" t="s">
        <v>275</v>
      </c>
      <c r="T167" s="170" t="s">
        <v>856</v>
      </c>
      <c r="V167" s="1" t="str">
        <f t="shared" si="21"/>
        <v>Ja</v>
      </c>
      <c r="W167" s="1" t="str">
        <f t="shared" si="22"/>
        <v>Niet</v>
      </c>
      <c r="X167" s="1" t="str">
        <f t="shared" si="20"/>
        <v>Ja</v>
      </c>
      <c r="Z167" s="1" t="s">
        <v>338</v>
      </c>
      <c r="AA167" s="1" t="s">
        <v>338</v>
      </c>
      <c r="AB167" s="1" t="s">
        <v>338</v>
      </c>
      <c r="AC167" s="1" t="s">
        <v>934</v>
      </c>
      <c r="AD167" s="1" t="s">
        <v>934</v>
      </c>
      <c r="AE167" s="1" t="s">
        <v>338</v>
      </c>
      <c r="AF167" s="1" t="s">
        <v>338</v>
      </c>
      <c r="AG167" s="1" t="s">
        <v>338</v>
      </c>
      <c r="AH167" s="1" t="s">
        <v>934</v>
      </c>
      <c r="AI167" s="1" t="s">
        <v>934</v>
      </c>
      <c r="AK167" s="1" t="s">
        <v>338</v>
      </c>
      <c r="AL167" s="1" t="s">
        <v>338</v>
      </c>
      <c r="AM167" s="1" t="s">
        <v>338</v>
      </c>
      <c r="AN167" s="1" t="s">
        <v>338</v>
      </c>
      <c r="AO167" s="1" t="s">
        <v>934</v>
      </c>
      <c r="AP167" s="1" t="s">
        <v>934</v>
      </c>
      <c r="AQ167" s="1" t="s">
        <v>934</v>
      </c>
      <c r="AS167" s="163"/>
    </row>
    <row r="168" spans="1:45" outlineLevel="3" x14ac:dyDescent="0.25">
      <c r="A168" s="3" t="str">
        <f t="shared" si="24"/>
        <v>NieuweMeter [+]</v>
      </c>
      <c r="B168" s="9"/>
      <c r="C168" s="9"/>
      <c r="E168" s="308"/>
      <c r="G168" s="302"/>
      <c r="I168" s="314"/>
      <c r="J168" s="171"/>
      <c r="K168" s="312"/>
      <c r="L168" s="14" t="s">
        <v>379</v>
      </c>
      <c r="R168" s="1"/>
      <c r="S168" s="1"/>
      <c r="T168" s="1"/>
      <c r="V168" s="1" t="str">
        <f t="shared" si="21"/>
        <v>Optie</v>
      </c>
      <c r="W168" s="1" t="str">
        <f t="shared" si="22"/>
        <v>Niet</v>
      </c>
      <c r="X168" s="1" t="str">
        <f t="shared" si="20"/>
        <v>Optie</v>
      </c>
      <c r="Z168" s="1" t="s">
        <v>338</v>
      </c>
      <c r="AA168" s="1" t="s">
        <v>340</v>
      </c>
      <c r="AB168" s="1" t="s">
        <v>340</v>
      </c>
      <c r="AC168" s="1" t="s">
        <v>934</v>
      </c>
      <c r="AD168" s="1" t="s">
        <v>934</v>
      </c>
      <c r="AE168" s="220" t="s">
        <v>934</v>
      </c>
      <c r="AF168" s="1" t="s">
        <v>338</v>
      </c>
      <c r="AG168" s="1" t="s">
        <v>340</v>
      </c>
      <c r="AH168" s="1" t="s">
        <v>934</v>
      </c>
      <c r="AI168" s="1" t="s">
        <v>934</v>
      </c>
      <c r="AK168" s="1" t="s">
        <v>338</v>
      </c>
      <c r="AL168" s="1" t="s">
        <v>338</v>
      </c>
      <c r="AM168" s="1" t="s">
        <v>338</v>
      </c>
      <c r="AN168" s="1" t="s">
        <v>341</v>
      </c>
      <c r="AO168" s="1" t="s">
        <v>934</v>
      </c>
      <c r="AP168" s="1" t="s">
        <v>934</v>
      </c>
      <c r="AQ168" s="1" t="s">
        <v>934</v>
      </c>
      <c r="AS168"/>
    </row>
    <row r="169" spans="1:45" ht="30" outlineLevel="4" x14ac:dyDescent="0.25">
      <c r="A169" s="3" t="str">
        <f>N169</f>
        <v>Meternummer</v>
      </c>
      <c r="B169" s="9"/>
      <c r="C169" s="9"/>
      <c r="E169" s="308"/>
      <c r="G169" s="302"/>
      <c r="I169" s="314"/>
      <c r="J169" s="171"/>
      <c r="K169" s="312"/>
      <c r="M169" s="306" t="s">
        <v>376</v>
      </c>
      <c r="N169" s="3" t="s">
        <v>372</v>
      </c>
      <c r="R169" s="1"/>
      <c r="S169" s="1"/>
      <c r="T169" s="1"/>
      <c r="V169" s="1" t="str">
        <f t="shared" si="21"/>
        <v>Optie</v>
      </c>
      <c r="W169" s="1" t="str">
        <f t="shared" si="22"/>
        <v>Niet</v>
      </c>
      <c r="X169" s="1" t="str">
        <f t="shared" si="20"/>
        <v>Optie</v>
      </c>
      <c r="Z169" s="1" t="s">
        <v>340</v>
      </c>
      <c r="AA169" s="1" t="s">
        <v>340</v>
      </c>
      <c r="AB169" s="220" t="s">
        <v>340</v>
      </c>
      <c r="AC169" s="1" t="s">
        <v>934</v>
      </c>
      <c r="AD169" s="1" t="s">
        <v>934</v>
      </c>
      <c r="AE169" s="220" t="s">
        <v>934</v>
      </c>
      <c r="AF169" s="220" t="s">
        <v>340</v>
      </c>
      <c r="AG169" s="220" t="s">
        <v>340</v>
      </c>
      <c r="AH169" s="220" t="s">
        <v>934</v>
      </c>
      <c r="AI169" s="220" t="s">
        <v>934</v>
      </c>
      <c r="AK169" s="220" t="s">
        <v>340</v>
      </c>
      <c r="AL169" s="220" t="s">
        <v>340</v>
      </c>
      <c r="AM169" s="220" t="s">
        <v>340</v>
      </c>
      <c r="AN169" s="220" t="s">
        <v>341</v>
      </c>
      <c r="AO169" s="1" t="s">
        <v>934</v>
      </c>
      <c r="AP169" s="1" t="s">
        <v>934</v>
      </c>
      <c r="AQ169" s="1" t="s">
        <v>934</v>
      </c>
      <c r="AS169" s="85" t="s">
        <v>936</v>
      </c>
    </row>
    <row r="170" spans="1:45" outlineLevel="4" x14ac:dyDescent="0.25">
      <c r="A170" s="3" t="str">
        <f t="shared" ref="A170:A178" si="28">N170</f>
        <v>Barcode</v>
      </c>
      <c r="B170" s="9"/>
      <c r="C170" s="9"/>
      <c r="E170" s="308"/>
      <c r="G170" s="302"/>
      <c r="I170" s="314"/>
      <c r="J170" s="171"/>
      <c r="K170" s="312"/>
      <c r="M170" s="306"/>
      <c r="N170" s="3" t="s">
        <v>373</v>
      </c>
      <c r="R170" s="1"/>
      <c r="S170" s="1"/>
      <c r="T170" s="1"/>
      <c r="V170" s="1" t="str">
        <f t="shared" si="21"/>
        <v>Nee</v>
      </c>
      <c r="W170" s="1" t="str">
        <f t="shared" si="22"/>
        <v>Niet</v>
      </c>
      <c r="X170" s="1" t="str">
        <f t="shared" si="20"/>
        <v>Nee</v>
      </c>
      <c r="Z170" s="1" t="s">
        <v>341</v>
      </c>
      <c r="AA170" s="1" t="s">
        <v>341</v>
      </c>
      <c r="AB170" s="1" t="s">
        <v>341</v>
      </c>
      <c r="AC170" s="1" t="s">
        <v>934</v>
      </c>
      <c r="AD170" s="1" t="s">
        <v>934</v>
      </c>
      <c r="AE170" s="220" t="s">
        <v>934</v>
      </c>
      <c r="AF170" s="1" t="s">
        <v>341</v>
      </c>
      <c r="AG170" s="1" t="s">
        <v>341</v>
      </c>
      <c r="AH170" s="1" t="s">
        <v>934</v>
      </c>
      <c r="AI170" s="1" t="s">
        <v>934</v>
      </c>
      <c r="AK170" s="1" t="s">
        <v>341</v>
      </c>
      <c r="AL170" s="1" t="s">
        <v>341</v>
      </c>
      <c r="AM170" s="1" t="s">
        <v>341</v>
      </c>
      <c r="AN170" s="1" t="s">
        <v>341</v>
      </c>
      <c r="AO170" s="1" t="s">
        <v>934</v>
      </c>
      <c r="AP170" s="1" t="s">
        <v>934</v>
      </c>
      <c r="AQ170" s="1" t="s">
        <v>934</v>
      </c>
      <c r="AS170" s="219"/>
    </row>
    <row r="171" spans="1:45" ht="90" outlineLevel="4" x14ac:dyDescent="0.25">
      <c r="A171" s="3" t="str">
        <f t="shared" si="28"/>
        <v>Caliber</v>
      </c>
      <c r="B171" s="9"/>
      <c r="C171" s="9"/>
      <c r="E171" s="308"/>
      <c r="G171" s="302"/>
      <c r="I171" s="314"/>
      <c r="J171" s="171"/>
      <c r="K171" s="312"/>
      <c r="M171" s="306"/>
      <c r="N171" s="3" t="s">
        <v>737</v>
      </c>
      <c r="R171" s="1" t="s">
        <v>834</v>
      </c>
      <c r="S171" s="193" t="s">
        <v>835</v>
      </c>
      <c r="T171" s="170" t="s">
        <v>851</v>
      </c>
      <c r="V171" s="1" t="str">
        <f t="shared" si="21"/>
        <v>Ja</v>
      </c>
      <c r="W171" s="1" t="str">
        <f t="shared" si="22"/>
        <v>Niet</v>
      </c>
      <c r="X171" s="1" t="str">
        <f t="shared" si="20"/>
        <v>Ja</v>
      </c>
      <c r="Z171" s="1" t="s">
        <v>338</v>
      </c>
      <c r="AA171" s="1" t="s">
        <v>338</v>
      </c>
      <c r="AB171" s="1" t="s">
        <v>338</v>
      </c>
      <c r="AC171" s="1" t="s">
        <v>934</v>
      </c>
      <c r="AD171" s="1" t="s">
        <v>934</v>
      </c>
      <c r="AE171" s="220" t="s">
        <v>934</v>
      </c>
      <c r="AF171" s="1" t="s">
        <v>338</v>
      </c>
      <c r="AG171" s="1" t="s">
        <v>338</v>
      </c>
      <c r="AH171" s="1" t="s">
        <v>934</v>
      </c>
      <c r="AI171" s="1" t="s">
        <v>934</v>
      </c>
      <c r="AK171" s="1" t="s">
        <v>338</v>
      </c>
      <c r="AL171" s="1" t="s">
        <v>338</v>
      </c>
      <c r="AM171" s="1" t="s">
        <v>338</v>
      </c>
      <c r="AN171" s="1" t="s">
        <v>341</v>
      </c>
      <c r="AO171" s="1" t="s">
        <v>934</v>
      </c>
      <c r="AP171" s="1" t="s">
        <v>934</v>
      </c>
      <c r="AQ171" s="1" t="s">
        <v>934</v>
      </c>
      <c r="AS171"/>
    </row>
    <row r="172" spans="1:45" ht="45" outlineLevel="4" x14ac:dyDescent="0.25">
      <c r="A172" s="3" t="str">
        <f t="shared" si="28"/>
        <v>TypeMeter</v>
      </c>
      <c r="B172" s="9"/>
      <c r="C172" s="9"/>
      <c r="E172" s="308"/>
      <c r="G172" s="302"/>
      <c r="I172" s="314"/>
      <c r="J172" s="171"/>
      <c r="K172" s="312"/>
      <c r="M172" s="306"/>
      <c r="N172" s="3" t="s">
        <v>738</v>
      </c>
      <c r="R172" s="1" t="s">
        <v>836</v>
      </c>
      <c r="S172" s="193" t="s">
        <v>837</v>
      </c>
      <c r="T172" s="1" t="s">
        <v>858</v>
      </c>
      <c r="V172" s="1" t="str">
        <f t="shared" si="21"/>
        <v>Ja</v>
      </c>
      <c r="W172" s="1" t="str">
        <f t="shared" si="22"/>
        <v>Niet</v>
      </c>
      <c r="X172" s="1" t="str">
        <f t="shared" si="20"/>
        <v>Ja</v>
      </c>
      <c r="Z172" s="1" t="s">
        <v>338</v>
      </c>
      <c r="AA172" s="1" t="s">
        <v>338</v>
      </c>
      <c r="AB172" s="1" t="s">
        <v>338</v>
      </c>
      <c r="AC172" s="1" t="s">
        <v>934</v>
      </c>
      <c r="AD172" s="1" t="s">
        <v>934</v>
      </c>
      <c r="AE172" s="220" t="s">
        <v>934</v>
      </c>
      <c r="AF172" s="1" t="s">
        <v>338</v>
      </c>
      <c r="AG172" s="1" t="s">
        <v>338</v>
      </c>
      <c r="AH172" s="1" t="s">
        <v>934</v>
      </c>
      <c r="AI172" s="1" t="s">
        <v>934</v>
      </c>
      <c r="AK172" s="1" t="s">
        <v>338</v>
      </c>
      <c r="AL172" s="1" t="s">
        <v>338</v>
      </c>
      <c r="AM172" s="1" t="s">
        <v>338</v>
      </c>
      <c r="AN172" s="1" t="s">
        <v>341</v>
      </c>
      <c r="AO172" s="1" t="s">
        <v>934</v>
      </c>
      <c r="AP172" s="1" t="s">
        <v>934</v>
      </c>
      <c r="AQ172" s="1" t="s">
        <v>934</v>
      </c>
      <c r="AS172"/>
    </row>
    <row r="173" spans="1:45" ht="135" outlineLevel="4" x14ac:dyDescent="0.25">
      <c r="A173" s="3" t="str">
        <f t="shared" si="28"/>
        <v>Begrenzer</v>
      </c>
      <c r="B173" s="9"/>
      <c r="C173" s="9"/>
      <c r="E173" s="308"/>
      <c r="G173" s="302"/>
      <c r="I173" s="314"/>
      <c r="J173" s="171"/>
      <c r="K173" s="312"/>
      <c r="M173" s="306"/>
      <c r="N173" s="3" t="s">
        <v>739</v>
      </c>
      <c r="R173" s="1" t="s">
        <v>838</v>
      </c>
      <c r="S173" s="193" t="s">
        <v>839</v>
      </c>
      <c r="T173" s="170"/>
      <c r="V173" s="1" t="str">
        <f t="shared" si="21"/>
        <v>Nee</v>
      </c>
      <c r="W173" s="1" t="str">
        <f t="shared" si="22"/>
        <v>Niet</v>
      </c>
      <c r="X173" s="1" t="str">
        <f t="shared" si="20"/>
        <v>Nee</v>
      </c>
      <c r="Z173" s="1" t="s">
        <v>341</v>
      </c>
      <c r="AA173" s="1" t="s">
        <v>341</v>
      </c>
      <c r="AB173" s="1" t="s">
        <v>341</v>
      </c>
      <c r="AC173" s="1" t="s">
        <v>934</v>
      </c>
      <c r="AD173" s="1" t="s">
        <v>934</v>
      </c>
      <c r="AE173" s="220" t="s">
        <v>934</v>
      </c>
      <c r="AF173" s="1" t="s">
        <v>341</v>
      </c>
      <c r="AG173" s="1" t="s">
        <v>341</v>
      </c>
      <c r="AH173" s="1" t="s">
        <v>934</v>
      </c>
      <c r="AI173" s="1" t="s">
        <v>934</v>
      </c>
      <c r="AK173" s="1" t="s">
        <v>341</v>
      </c>
      <c r="AL173" s="1" t="s">
        <v>341</v>
      </c>
      <c r="AM173" s="1" t="s">
        <v>341</v>
      </c>
      <c r="AN173" s="1" t="s">
        <v>341</v>
      </c>
      <c r="AO173" s="1" t="s">
        <v>934</v>
      </c>
      <c r="AP173" s="1" t="s">
        <v>934</v>
      </c>
      <c r="AQ173" s="1" t="s">
        <v>934</v>
      </c>
      <c r="AS173"/>
    </row>
    <row r="174" spans="1:45" ht="60" outlineLevel="4" x14ac:dyDescent="0.25">
      <c r="A174" s="8" t="str">
        <f t="shared" si="28"/>
        <v>SoortKeerklep</v>
      </c>
      <c r="B174" s="9"/>
      <c r="C174" s="9"/>
      <c r="E174" s="308"/>
      <c r="G174" s="302"/>
      <c r="I174" s="314"/>
      <c r="J174" s="171"/>
      <c r="K174" s="312"/>
      <c r="M174" s="306"/>
      <c r="N174" s="8" t="s">
        <v>740</v>
      </c>
      <c r="R174" s="1" t="s">
        <v>840</v>
      </c>
      <c r="S174" s="193" t="s">
        <v>841</v>
      </c>
      <c r="T174" s="170" t="s">
        <v>852</v>
      </c>
      <c r="V174" s="1" t="str">
        <f t="shared" si="21"/>
        <v>Ja</v>
      </c>
      <c r="W174" s="1" t="str">
        <f t="shared" si="22"/>
        <v>Niet</v>
      </c>
      <c r="X174" s="1" t="str">
        <f t="shared" si="20"/>
        <v>Ja</v>
      </c>
      <c r="Z174" s="1" t="s">
        <v>338</v>
      </c>
      <c r="AA174" s="1" t="s">
        <v>338</v>
      </c>
      <c r="AB174" s="1" t="s">
        <v>338</v>
      </c>
      <c r="AC174" s="1" t="s">
        <v>934</v>
      </c>
      <c r="AD174" s="1" t="s">
        <v>934</v>
      </c>
      <c r="AE174" s="220" t="s">
        <v>934</v>
      </c>
      <c r="AF174" s="1" t="s">
        <v>338</v>
      </c>
      <c r="AG174" s="1" t="s">
        <v>338</v>
      </c>
      <c r="AH174" s="1" t="s">
        <v>934</v>
      </c>
      <c r="AI174" s="1" t="s">
        <v>934</v>
      </c>
      <c r="AK174" s="1" t="s">
        <v>338</v>
      </c>
      <c r="AL174" s="1" t="s">
        <v>338</v>
      </c>
      <c r="AM174" s="1" t="s">
        <v>338</v>
      </c>
      <c r="AN174" s="1" t="s">
        <v>341</v>
      </c>
      <c r="AO174" s="1" t="s">
        <v>934</v>
      </c>
      <c r="AP174" s="1" t="s">
        <v>934</v>
      </c>
      <c r="AQ174" s="1" t="s">
        <v>934</v>
      </c>
      <c r="AS174" s="85"/>
    </row>
    <row r="175" spans="1:45" ht="90" outlineLevel="4" x14ac:dyDescent="0.25">
      <c r="A175" s="3" t="str">
        <f t="shared" si="28"/>
        <v>DiameterKeerklep</v>
      </c>
      <c r="B175" s="9"/>
      <c r="C175" s="9"/>
      <c r="E175" s="308"/>
      <c r="G175" s="302"/>
      <c r="I175" s="314"/>
      <c r="J175" s="171"/>
      <c r="K175" s="312"/>
      <c r="M175" s="306"/>
      <c r="N175" s="3" t="s">
        <v>744</v>
      </c>
      <c r="R175" s="1" t="s">
        <v>842</v>
      </c>
      <c r="S175" s="193" t="s">
        <v>843</v>
      </c>
      <c r="T175" s="170" t="s">
        <v>938</v>
      </c>
      <c r="V175" s="1" t="str">
        <f t="shared" si="21"/>
        <v>Nee</v>
      </c>
      <c r="W175" s="1" t="str">
        <f t="shared" si="22"/>
        <v>Niet</v>
      </c>
      <c r="X175" s="1" t="str">
        <f t="shared" si="20"/>
        <v>Nee</v>
      </c>
      <c r="Z175" s="1" t="s">
        <v>341</v>
      </c>
      <c r="AA175" s="1" t="s">
        <v>341</v>
      </c>
      <c r="AB175" s="1" t="s">
        <v>341</v>
      </c>
      <c r="AC175" s="1" t="s">
        <v>934</v>
      </c>
      <c r="AD175" s="1" t="s">
        <v>934</v>
      </c>
      <c r="AE175" s="220" t="s">
        <v>934</v>
      </c>
      <c r="AF175" s="1" t="s">
        <v>341</v>
      </c>
      <c r="AG175" s="1" t="s">
        <v>341</v>
      </c>
      <c r="AH175" s="1" t="s">
        <v>934</v>
      </c>
      <c r="AI175" s="1" t="s">
        <v>934</v>
      </c>
      <c r="AK175" s="1" t="s">
        <v>341</v>
      </c>
      <c r="AL175" s="1" t="s">
        <v>341</v>
      </c>
      <c r="AM175" s="1" t="s">
        <v>341</v>
      </c>
      <c r="AN175" s="1" t="s">
        <v>341</v>
      </c>
      <c r="AO175" s="1" t="s">
        <v>934</v>
      </c>
      <c r="AP175" s="1" t="s">
        <v>934</v>
      </c>
      <c r="AQ175" s="1" t="s">
        <v>934</v>
      </c>
      <c r="AS175" s="238" t="s">
        <v>937</v>
      </c>
    </row>
    <row r="176" spans="1:45" ht="409.5" outlineLevel="4" x14ac:dyDescent="0.25">
      <c r="A176" s="8" t="str">
        <f t="shared" si="28"/>
        <v>Meterligging</v>
      </c>
      <c r="B176" s="9"/>
      <c r="C176" s="9"/>
      <c r="E176" s="308"/>
      <c r="G176" s="302"/>
      <c r="I176" s="314"/>
      <c r="J176" s="171"/>
      <c r="K176" s="312"/>
      <c r="M176" s="306"/>
      <c r="N176" s="8" t="s">
        <v>741</v>
      </c>
      <c r="R176" s="1" t="s">
        <v>844</v>
      </c>
      <c r="S176" s="193" t="s">
        <v>845</v>
      </c>
      <c r="T176" s="170" t="s">
        <v>859</v>
      </c>
      <c r="V176" s="1" t="str">
        <f t="shared" si="21"/>
        <v>Ja</v>
      </c>
      <c r="W176" s="1" t="str">
        <f t="shared" si="22"/>
        <v>Ja</v>
      </c>
      <c r="X176" s="1" t="str">
        <f t="shared" si="20"/>
        <v>Ja</v>
      </c>
      <c r="Z176" s="1" t="s">
        <v>338</v>
      </c>
      <c r="AA176" s="1" t="s">
        <v>338</v>
      </c>
      <c r="AB176" s="1" t="s">
        <v>338</v>
      </c>
      <c r="AC176" s="1" t="s">
        <v>934</v>
      </c>
      <c r="AD176" s="1" t="s">
        <v>934</v>
      </c>
      <c r="AE176" s="220" t="s">
        <v>934</v>
      </c>
      <c r="AF176" s="1" t="s">
        <v>338</v>
      </c>
      <c r="AG176" s="1" t="s">
        <v>338</v>
      </c>
      <c r="AH176" s="1" t="s">
        <v>338</v>
      </c>
      <c r="AI176" s="1" t="s">
        <v>338</v>
      </c>
      <c r="AK176" s="1" t="s">
        <v>338</v>
      </c>
      <c r="AL176" s="1" t="s">
        <v>338</v>
      </c>
      <c r="AM176" s="1" t="s">
        <v>338</v>
      </c>
      <c r="AN176" s="1" t="s">
        <v>341</v>
      </c>
      <c r="AO176" s="1" t="s">
        <v>338</v>
      </c>
      <c r="AP176" s="1" t="s">
        <v>338</v>
      </c>
      <c r="AQ176" s="1" t="s">
        <v>338</v>
      </c>
      <c r="AS176"/>
    </row>
    <row r="177" spans="1:45" ht="30" outlineLevel="4" x14ac:dyDescent="0.25">
      <c r="A177" s="3" t="str">
        <f t="shared" si="28"/>
        <v>Meterstand</v>
      </c>
      <c r="B177" s="9"/>
      <c r="C177" s="9"/>
      <c r="E177" s="308"/>
      <c r="G177" s="302"/>
      <c r="I177" s="314"/>
      <c r="J177" s="171"/>
      <c r="K177" s="312"/>
      <c r="M177" s="306"/>
      <c r="N177" s="3" t="s">
        <v>742</v>
      </c>
      <c r="R177" s="1"/>
      <c r="S177" s="1"/>
      <c r="T177" s="1"/>
      <c r="V177" s="1" t="str">
        <f t="shared" si="21"/>
        <v>Optie</v>
      </c>
      <c r="W177" s="1" t="str">
        <f t="shared" si="22"/>
        <v>Niet</v>
      </c>
      <c r="X177" s="1" t="str">
        <f t="shared" si="20"/>
        <v>Optie</v>
      </c>
      <c r="Z177" s="220" t="s">
        <v>340</v>
      </c>
      <c r="AA177" s="220" t="s">
        <v>340</v>
      </c>
      <c r="AB177" s="220" t="s">
        <v>340</v>
      </c>
      <c r="AC177" s="220" t="s">
        <v>934</v>
      </c>
      <c r="AD177" s="220" t="s">
        <v>934</v>
      </c>
      <c r="AE177" s="220" t="s">
        <v>934</v>
      </c>
      <c r="AF177" s="220" t="s">
        <v>340</v>
      </c>
      <c r="AG177" s="220" t="s">
        <v>340</v>
      </c>
      <c r="AH177" s="220" t="s">
        <v>934</v>
      </c>
      <c r="AI177" s="220" t="s">
        <v>934</v>
      </c>
      <c r="AK177" s="220" t="s">
        <v>340</v>
      </c>
      <c r="AL177" s="220" t="s">
        <v>340</v>
      </c>
      <c r="AM177" s="220" t="s">
        <v>340</v>
      </c>
      <c r="AN177" s="220" t="s">
        <v>341</v>
      </c>
      <c r="AO177" s="1" t="s">
        <v>934</v>
      </c>
      <c r="AP177" s="1" t="s">
        <v>934</v>
      </c>
      <c r="AQ177" s="1" t="s">
        <v>934</v>
      </c>
      <c r="AS177" s="85" t="s">
        <v>936</v>
      </c>
    </row>
    <row r="178" spans="1:45" ht="30" outlineLevel="4" x14ac:dyDescent="0.25">
      <c r="A178" s="3" t="str">
        <f t="shared" si="28"/>
        <v>AansluitwijzeHoofdkraan</v>
      </c>
      <c r="B178" s="9"/>
      <c r="C178" s="9"/>
      <c r="E178" s="308"/>
      <c r="G178" s="302"/>
      <c r="I178" s="314"/>
      <c r="J178" s="171"/>
      <c r="K178" s="312"/>
      <c r="M178" s="306"/>
      <c r="N178" s="3" t="s">
        <v>743</v>
      </c>
      <c r="R178" s="1" t="s">
        <v>821</v>
      </c>
      <c r="S178" s="193" t="s">
        <v>822</v>
      </c>
      <c r="T178" s="193" t="s">
        <v>822</v>
      </c>
      <c r="V178" s="1" t="str">
        <f t="shared" si="21"/>
        <v>Ja</v>
      </c>
      <c r="W178" s="1" t="str">
        <f t="shared" si="22"/>
        <v>Niet</v>
      </c>
      <c r="X178" s="1" t="str">
        <f t="shared" si="20"/>
        <v>Ja</v>
      </c>
      <c r="Z178" s="1" t="s">
        <v>338</v>
      </c>
      <c r="AA178" s="1" t="s">
        <v>338</v>
      </c>
      <c r="AB178" s="1" t="s">
        <v>338</v>
      </c>
      <c r="AC178" s="1" t="s">
        <v>934</v>
      </c>
      <c r="AD178" s="1" t="s">
        <v>934</v>
      </c>
      <c r="AE178" s="220" t="s">
        <v>934</v>
      </c>
      <c r="AF178" s="1" t="s">
        <v>338</v>
      </c>
      <c r="AG178" s="1" t="s">
        <v>338</v>
      </c>
      <c r="AH178" s="220" t="s">
        <v>934</v>
      </c>
      <c r="AI178" s="220" t="s">
        <v>934</v>
      </c>
      <c r="AK178" s="1" t="s">
        <v>338</v>
      </c>
      <c r="AL178" s="1" t="s">
        <v>338</v>
      </c>
      <c r="AM178" s="1" t="s">
        <v>338</v>
      </c>
      <c r="AN178" s="1" t="s">
        <v>341</v>
      </c>
      <c r="AO178" s="220" t="s">
        <v>934</v>
      </c>
      <c r="AP178" s="220" t="s">
        <v>934</v>
      </c>
      <c r="AQ178" s="220" t="s">
        <v>934</v>
      </c>
      <c r="AS178"/>
    </row>
    <row r="179" spans="1:45" ht="30" outlineLevel="3" x14ac:dyDescent="0.25">
      <c r="A179" s="3" t="str">
        <f t="shared" si="24"/>
        <v>VerwijderdeMeter [+]</v>
      </c>
      <c r="B179" s="9"/>
      <c r="C179" s="9"/>
      <c r="E179" s="308"/>
      <c r="G179" s="302"/>
      <c r="I179" s="314"/>
      <c r="J179" s="171"/>
      <c r="K179" s="312"/>
      <c r="L179" s="14" t="s">
        <v>371</v>
      </c>
      <c r="N179" s="10"/>
      <c r="R179" s="1"/>
      <c r="S179" s="1"/>
      <c r="T179" s="1"/>
      <c r="V179" s="1" t="str">
        <f t="shared" si="21"/>
        <v>Optie</v>
      </c>
      <c r="W179" s="1" t="str">
        <f t="shared" si="22"/>
        <v>Niet</v>
      </c>
      <c r="X179" s="1" t="str">
        <f t="shared" si="20"/>
        <v>Optie</v>
      </c>
      <c r="Z179" s="1" t="s">
        <v>934</v>
      </c>
      <c r="AA179" s="1" t="s">
        <v>340</v>
      </c>
      <c r="AB179" s="1" t="s">
        <v>340</v>
      </c>
      <c r="AC179" s="1" t="s">
        <v>934</v>
      </c>
      <c r="AD179" s="1" t="s">
        <v>934</v>
      </c>
      <c r="AE179" s="1" t="s">
        <v>340</v>
      </c>
      <c r="AF179" s="1" t="s">
        <v>340</v>
      </c>
      <c r="AG179" s="1" t="s">
        <v>340</v>
      </c>
      <c r="AH179" s="1" t="s">
        <v>934</v>
      </c>
      <c r="AI179" s="1" t="s">
        <v>934</v>
      </c>
      <c r="AK179" s="1" t="s">
        <v>934</v>
      </c>
      <c r="AL179" s="1" t="s">
        <v>340</v>
      </c>
      <c r="AM179" s="1" t="s">
        <v>340</v>
      </c>
      <c r="AN179" s="1" t="s">
        <v>340</v>
      </c>
      <c r="AO179" s="1" t="s">
        <v>934</v>
      </c>
      <c r="AP179" s="1" t="s">
        <v>934</v>
      </c>
      <c r="AQ179" s="1" t="s">
        <v>934</v>
      </c>
      <c r="AS179" s="85" t="s">
        <v>936</v>
      </c>
    </row>
    <row r="180" spans="1:45" ht="30" outlineLevel="4" x14ac:dyDescent="0.25">
      <c r="A180" s="8" t="str">
        <f>N180</f>
        <v>Meternummer</v>
      </c>
      <c r="B180" s="9"/>
      <c r="C180" s="9"/>
      <c r="E180" s="308"/>
      <c r="G180" s="302"/>
      <c r="I180" s="314"/>
      <c r="J180" s="171"/>
      <c r="K180" s="312"/>
      <c r="M180" s="306" t="s">
        <v>391</v>
      </c>
      <c r="N180" s="8" t="s">
        <v>372</v>
      </c>
      <c r="R180" s="1"/>
      <c r="S180" s="1"/>
      <c r="T180" s="1"/>
      <c r="V180" s="1" t="str">
        <f t="shared" si="21"/>
        <v>Ja</v>
      </c>
      <c r="W180" s="1" t="str">
        <f t="shared" si="22"/>
        <v>Niet</v>
      </c>
      <c r="X180" s="1" t="str">
        <f t="shared" si="20"/>
        <v>Ja</v>
      </c>
      <c r="Z180" s="1" t="s">
        <v>934</v>
      </c>
      <c r="AA180" s="1" t="s">
        <v>338</v>
      </c>
      <c r="AB180" s="1" t="s">
        <v>338</v>
      </c>
      <c r="AC180" s="1" t="s">
        <v>934</v>
      </c>
      <c r="AD180" s="1" t="s">
        <v>934</v>
      </c>
      <c r="AE180" s="1" t="s">
        <v>338</v>
      </c>
      <c r="AF180" s="1" t="s">
        <v>338</v>
      </c>
      <c r="AG180" s="1" t="s">
        <v>338</v>
      </c>
      <c r="AH180" s="1" t="s">
        <v>934</v>
      </c>
      <c r="AI180" s="1" t="s">
        <v>934</v>
      </c>
      <c r="AK180" s="1" t="s">
        <v>934</v>
      </c>
      <c r="AL180" s="1" t="s">
        <v>338</v>
      </c>
      <c r="AM180" s="1" t="s">
        <v>338</v>
      </c>
      <c r="AN180" s="1" t="s">
        <v>338</v>
      </c>
      <c r="AO180" s="1" t="s">
        <v>934</v>
      </c>
      <c r="AP180" s="1" t="s">
        <v>934</v>
      </c>
      <c r="AQ180" s="1" t="s">
        <v>934</v>
      </c>
      <c r="AS180" s="85" t="s">
        <v>936</v>
      </c>
    </row>
    <row r="181" spans="1:45" outlineLevel="4" x14ac:dyDescent="0.25">
      <c r="A181" s="3" t="str">
        <f t="shared" ref="A181:A182" si="29">N181</f>
        <v>Barcode</v>
      </c>
      <c r="B181" s="9"/>
      <c r="C181" s="9"/>
      <c r="E181" s="308"/>
      <c r="G181" s="302"/>
      <c r="I181" s="314"/>
      <c r="J181" s="171"/>
      <c r="K181" s="312"/>
      <c r="M181" s="306"/>
      <c r="N181" s="3" t="s">
        <v>373</v>
      </c>
      <c r="R181" s="1"/>
      <c r="S181" s="1"/>
      <c r="T181" s="1"/>
      <c r="V181" s="1" t="str">
        <f t="shared" si="21"/>
        <v>Nee</v>
      </c>
      <c r="W181" s="1" t="str">
        <f t="shared" si="22"/>
        <v>Niet</v>
      </c>
      <c r="X181" s="1" t="str">
        <f t="shared" si="20"/>
        <v>Nee</v>
      </c>
      <c r="Z181" s="1" t="s">
        <v>934</v>
      </c>
      <c r="AA181" s="1" t="s">
        <v>341</v>
      </c>
      <c r="AB181" s="1" t="s">
        <v>341</v>
      </c>
      <c r="AC181" s="1" t="s">
        <v>934</v>
      </c>
      <c r="AD181" s="1" t="s">
        <v>934</v>
      </c>
      <c r="AE181" s="1" t="s">
        <v>341</v>
      </c>
      <c r="AF181" s="1" t="s">
        <v>341</v>
      </c>
      <c r="AG181" s="1" t="s">
        <v>341</v>
      </c>
      <c r="AH181" s="1" t="s">
        <v>934</v>
      </c>
      <c r="AI181" s="1" t="s">
        <v>934</v>
      </c>
      <c r="AK181" s="1" t="s">
        <v>934</v>
      </c>
      <c r="AL181" s="1" t="s">
        <v>341</v>
      </c>
      <c r="AM181" s="1" t="s">
        <v>341</v>
      </c>
      <c r="AN181" s="1" t="s">
        <v>341</v>
      </c>
      <c r="AO181" s="1" t="s">
        <v>934</v>
      </c>
      <c r="AP181" s="1" t="s">
        <v>934</v>
      </c>
      <c r="AQ181" s="1" t="s">
        <v>934</v>
      </c>
      <c r="AS181" s="85"/>
    </row>
    <row r="182" spans="1:45" ht="30" outlineLevel="4" x14ac:dyDescent="0.25">
      <c r="A182" s="8" t="str">
        <f t="shared" si="29"/>
        <v>Meterstand</v>
      </c>
      <c r="B182" s="9"/>
      <c r="C182" s="9"/>
      <c r="E182" s="308"/>
      <c r="G182" s="302"/>
      <c r="I182" s="314"/>
      <c r="J182" s="171"/>
      <c r="K182" s="312"/>
      <c r="M182" s="306"/>
      <c r="N182" s="8" t="s">
        <v>742</v>
      </c>
      <c r="R182" s="1"/>
      <c r="S182" s="1"/>
      <c r="T182" s="1"/>
      <c r="V182" s="1" t="str">
        <f t="shared" si="21"/>
        <v>Ja</v>
      </c>
      <c r="W182" s="1" t="str">
        <f t="shared" si="22"/>
        <v>Niet</v>
      </c>
      <c r="X182" s="1" t="str">
        <f t="shared" si="20"/>
        <v>Ja</v>
      </c>
      <c r="Z182" s="1" t="s">
        <v>934</v>
      </c>
      <c r="AA182" s="1" t="s">
        <v>338</v>
      </c>
      <c r="AB182" s="1" t="s">
        <v>338</v>
      </c>
      <c r="AC182" s="1" t="s">
        <v>934</v>
      </c>
      <c r="AD182" s="1" t="s">
        <v>934</v>
      </c>
      <c r="AE182" s="1" t="s">
        <v>338</v>
      </c>
      <c r="AF182" s="1" t="s">
        <v>338</v>
      </c>
      <c r="AG182" s="1" t="s">
        <v>338</v>
      </c>
      <c r="AH182" s="1" t="s">
        <v>934</v>
      </c>
      <c r="AI182" s="1" t="s">
        <v>934</v>
      </c>
      <c r="AK182" s="1" t="s">
        <v>934</v>
      </c>
      <c r="AL182" s="1" t="s">
        <v>338</v>
      </c>
      <c r="AM182" s="1" t="s">
        <v>338</v>
      </c>
      <c r="AN182" s="1" t="s">
        <v>338</v>
      </c>
      <c r="AO182" s="1" t="s">
        <v>934</v>
      </c>
      <c r="AP182" s="1" t="s">
        <v>934</v>
      </c>
      <c r="AQ182" s="1" t="s">
        <v>934</v>
      </c>
      <c r="AS182" s="85" t="s">
        <v>936</v>
      </c>
    </row>
    <row r="183" spans="1:45" ht="14.45" customHeight="1" outlineLevel="3" x14ac:dyDescent="0.25">
      <c r="A183" s="3" t="str">
        <f t="shared" si="24"/>
        <v>Hoofdinfra [+]</v>
      </c>
      <c r="B183" s="9"/>
      <c r="C183" s="9"/>
      <c r="E183" s="308"/>
      <c r="G183" s="302"/>
      <c r="I183" s="314"/>
      <c r="J183" s="171"/>
      <c r="K183" s="312"/>
      <c r="L183" s="14" t="s">
        <v>197</v>
      </c>
      <c r="N183" s="10"/>
      <c r="R183" s="1" t="s">
        <v>823</v>
      </c>
      <c r="S183" s="1"/>
      <c r="T183" s="1"/>
      <c r="V183" s="1" t="str">
        <f t="shared" si="21"/>
        <v>Ja</v>
      </c>
      <c r="W183" s="1" t="str">
        <f t="shared" si="22"/>
        <v>Niet</v>
      </c>
      <c r="X183" s="1" t="str">
        <f t="shared" si="20"/>
        <v>Ja</v>
      </c>
      <c r="Z183" s="1" t="s">
        <v>338</v>
      </c>
      <c r="AA183" s="1" t="s">
        <v>341</v>
      </c>
      <c r="AB183" s="1" t="s">
        <v>338</v>
      </c>
      <c r="AC183" s="1" t="s">
        <v>934</v>
      </c>
      <c r="AD183" s="1" t="s">
        <v>934</v>
      </c>
      <c r="AE183" s="1" t="s">
        <v>338</v>
      </c>
      <c r="AF183" s="1" t="s">
        <v>341</v>
      </c>
      <c r="AG183" s="1" t="s">
        <v>340</v>
      </c>
      <c r="AH183" s="1" t="s">
        <v>934</v>
      </c>
      <c r="AI183" s="1" t="s">
        <v>934</v>
      </c>
      <c r="AK183" s="1" t="s">
        <v>338</v>
      </c>
      <c r="AL183" s="1" t="s">
        <v>341</v>
      </c>
      <c r="AM183" s="1" t="s">
        <v>338</v>
      </c>
      <c r="AN183" s="1" t="s">
        <v>338</v>
      </c>
      <c r="AO183" s="1" t="s">
        <v>934</v>
      </c>
      <c r="AP183" s="1" t="s">
        <v>934</v>
      </c>
      <c r="AQ183" s="1" t="s">
        <v>934</v>
      </c>
      <c r="AS183" s="163"/>
    </row>
    <row r="184" spans="1:45" ht="14.45" customHeight="1" outlineLevel="4" x14ac:dyDescent="0.25">
      <c r="A184" s="8" t="str">
        <f>N184</f>
        <v>Materiaal</v>
      </c>
      <c r="B184" s="9"/>
      <c r="C184" s="9"/>
      <c r="E184" s="308"/>
      <c r="G184" s="302"/>
      <c r="I184" s="314"/>
      <c r="J184" s="171"/>
      <c r="K184" s="312"/>
      <c r="M184" s="306" t="s">
        <v>82</v>
      </c>
      <c r="N184" s="8" t="s">
        <v>41</v>
      </c>
      <c r="R184" s="1"/>
      <c r="S184" s="1"/>
      <c r="T184" s="1"/>
      <c r="V184" s="1" t="str">
        <f t="shared" si="21"/>
        <v>Ja</v>
      </c>
      <c r="W184" s="1" t="str">
        <f t="shared" si="22"/>
        <v>Niet</v>
      </c>
      <c r="X184" s="1" t="str">
        <f t="shared" si="20"/>
        <v>Ja</v>
      </c>
      <c r="Z184" s="220" t="s">
        <v>338</v>
      </c>
      <c r="AA184" s="220" t="s">
        <v>341</v>
      </c>
      <c r="AB184" s="220" t="s">
        <v>338</v>
      </c>
      <c r="AC184" s="1" t="s">
        <v>934</v>
      </c>
      <c r="AD184" s="1" t="s">
        <v>934</v>
      </c>
      <c r="AE184" s="1" t="s">
        <v>338</v>
      </c>
      <c r="AF184" s="220" t="s">
        <v>341</v>
      </c>
      <c r="AG184" s="220" t="s">
        <v>338</v>
      </c>
      <c r="AH184" s="1" t="s">
        <v>934</v>
      </c>
      <c r="AI184" s="1" t="s">
        <v>934</v>
      </c>
      <c r="AK184" s="220" t="s">
        <v>338</v>
      </c>
      <c r="AL184" s="220" t="s">
        <v>341</v>
      </c>
      <c r="AM184" s="220" t="s">
        <v>338</v>
      </c>
      <c r="AN184" s="220" t="s">
        <v>338</v>
      </c>
      <c r="AO184" s="1" t="s">
        <v>934</v>
      </c>
      <c r="AP184" s="1" t="s">
        <v>934</v>
      </c>
      <c r="AQ184" s="1" t="s">
        <v>934</v>
      </c>
      <c r="AS184" s="163"/>
    </row>
    <row r="185" spans="1:45" ht="14.45" customHeight="1" outlineLevel="4" x14ac:dyDescent="0.25">
      <c r="A185" s="8" t="str">
        <f>N185</f>
        <v>Diameter</v>
      </c>
      <c r="B185" s="9"/>
      <c r="C185" s="9"/>
      <c r="E185" s="308"/>
      <c r="G185" s="302"/>
      <c r="I185" s="314"/>
      <c r="J185" s="171"/>
      <c r="K185" s="312"/>
      <c r="M185" s="306"/>
      <c r="N185" s="8" t="s">
        <v>43</v>
      </c>
      <c r="R185" s="1"/>
      <c r="S185" s="1"/>
      <c r="T185" s="1"/>
      <c r="V185" s="1" t="str">
        <f t="shared" si="21"/>
        <v>Ja</v>
      </c>
      <c r="W185" s="1" t="str">
        <f t="shared" si="22"/>
        <v>Niet</v>
      </c>
      <c r="X185" s="1" t="str">
        <f t="shared" si="20"/>
        <v>Ja</v>
      </c>
      <c r="Z185" s="220" t="s">
        <v>338</v>
      </c>
      <c r="AA185" s="220" t="s">
        <v>341</v>
      </c>
      <c r="AB185" s="220" t="s">
        <v>338</v>
      </c>
      <c r="AC185" s="1" t="s">
        <v>934</v>
      </c>
      <c r="AD185" s="1" t="s">
        <v>934</v>
      </c>
      <c r="AE185" s="1" t="s">
        <v>338</v>
      </c>
      <c r="AF185" s="220" t="s">
        <v>341</v>
      </c>
      <c r="AG185" s="220" t="s">
        <v>338</v>
      </c>
      <c r="AH185" s="1" t="s">
        <v>934</v>
      </c>
      <c r="AI185" s="1" t="s">
        <v>934</v>
      </c>
      <c r="AK185" s="220" t="s">
        <v>338</v>
      </c>
      <c r="AL185" s="220" t="s">
        <v>341</v>
      </c>
      <c r="AM185" s="220" t="s">
        <v>338</v>
      </c>
      <c r="AN185" s="220" t="s">
        <v>338</v>
      </c>
      <c r="AO185" s="1" t="s">
        <v>934</v>
      </c>
      <c r="AP185" s="1" t="s">
        <v>934</v>
      </c>
      <c r="AQ185" s="1" t="s">
        <v>934</v>
      </c>
      <c r="AS185" s="163"/>
    </row>
    <row r="186" spans="1:45" ht="14.45" customHeight="1" outlineLevel="3" x14ac:dyDescent="0.25">
      <c r="A186" s="3" t="str">
        <f t="shared" si="24"/>
        <v>Component [+]</v>
      </c>
      <c r="B186" s="9"/>
      <c r="C186" s="9"/>
      <c r="E186" s="308"/>
      <c r="G186" s="302"/>
      <c r="I186" s="314"/>
      <c r="J186" s="171"/>
      <c r="K186" s="312"/>
      <c r="L186" s="14" t="s">
        <v>746</v>
      </c>
      <c r="N186" s="10"/>
      <c r="R186" s="218" t="s">
        <v>824</v>
      </c>
      <c r="S186" s="1"/>
      <c r="T186" s="1"/>
      <c r="V186" s="1" t="str">
        <f t="shared" si="21"/>
        <v>Optie</v>
      </c>
      <c r="W186" s="1" t="str">
        <f t="shared" si="22"/>
        <v>Niet</v>
      </c>
      <c r="X186" s="1" t="str">
        <f t="shared" si="20"/>
        <v>Optie</v>
      </c>
      <c r="Z186" s="220" t="s">
        <v>340</v>
      </c>
      <c r="AA186" s="1" t="s">
        <v>340</v>
      </c>
      <c r="AB186" s="1" t="s">
        <v>340</v>
      </c>
      <c r="AC186" s="1" t="s">
        <v>934</v>
      </c>
      <c r="AD186" s="1" t="s">
        <v>934</v>
      </c>
      <c r="AE186" s="1" t="s">
        <v>340</v>
      </c>
      <c r="AF186" s="1" t="s">
        <v>340</v>
      </c>
      <c r="AG186" s="1" t="s">
        <v>340</v>
      </c>
      <c r="AH186" s="1" t="s">
        <v>934</v>
      </c>
      <c r="AI186" s="1" t="s">
        <v>934</v>
      </c>
      <c r="AK186" s="220" t="s">
        <v>340</v>
      </c>
      <c r="AL186" s="220" t="s">
        <v>340</v>
      </c>
      <c r="AM186" s="220" t="s">
        <v>340</v>
      </c>
      <c r="AN186" s="220" t="s">
        <v>340</v>
      </c>
      <c r="AO186" s="1" t="s">
        <v>934</v>
      </c>
      <c r="AP186" s="1" t="s">
        <v>934</v>
      </c>
      <c r="AQ186" s="1" t="s">
        <v>934</v>
      </c>
      <c r="AS186" s="163"/>
    </row>
    <row r="187" spans="1:45" ht="409.5" outlineLevel="4" x14ac:dyDescent="0.25">
      <c r="A187" s="8" t="str">
        <f>N187</f>
        <v>Materiaal</v>
      </c>
      <c r="B187" s="9"/>
      <c r="C187" s="9"/>
      <c r="E187" s="308"/>
      <c r="G187" s="302"/>
      <c r="I187" s="314"/>
      <c r="J187" s="171"/>
      <c r="K187" s="312"/>
      <c r="M187" s="306" t="s">
        <v>745</v>
      </c>
      <c r="N187" s="18" t="s">
        <v>41</v>
      </c>
      <c r="R187" s="218" t="s">
        <v>826</v>
      </c>
      <c r="S187" s="193" t="s">
        <v>827</v>
      </c>
      <c r="T187" s="170" t="s">
        <v>853</v>
      </c>
      <c r="V187" s="1" t="str">
        <f t="shared" si="21"/>
        <v>Ja</v>
      </c>
      <c r="W187" s="1" t="str">
        <f t="shared" si="22"/>
        <v>Niet</v>
      </c>
      <c r="X187" s="1" t="str">
        <f t="shared" si="20"/>
        <v>Ja</v>
      </c>
      <c r="Z187" s="1" t="s">
        <v>338</v>
      </c>
      <c r="AA187" s="1" t="s">
        <v>338</v>
      </c>
      <c r="AB187" s="1" t="s">
        <v>338</v>
      </c>
      <c r="AC187" s="1" t="s">
        <v>934</v>
      </c>
      <c r="AD187" s="1" t="s">
        <v>934</v>
      </c>
      <c r="AE187" s="1" t="s">
        <v>338</v>
      </c>
      <c r="AF187" s="1" t="s">
        <v>338</v>
      </c>
      <c r="AG187" s="1" t="s">
        <v>338</v>
      </c>
      <c r="AH187" s="1" t="s">
        <v>934</v>
      </c>
      <c r="AI187" s="1" t="s">
        <v>934</v>
      </c>
      <c r="AK187" s="1" t="s">
        <v>338</v>
      </c>
      <c r="AL187" s="1" t="s">
        <v>338</v>
      </c>
      <c r="AM187" s="1" t="s">
        <v>338</v>
      </c>
      <c r="AN187" s="1" t="s">
        <v>338</v>
      </c>
      <c r="AO187" s="1" t="s">
        <v>934</v>
      </c>
      <c r="AP187" s="1" t="s">
        <v>934</v>
      </c>
      <c r="AQ187" s="1" t="s">
        <v>934</v>
      </c>
      <c r="AS187" s="163"/>
    </row>
    <row r="188" spans="1:45" ht="14.45" customHeight="1" outlineLevel="4" x14ac:dyDescent="0.25">
      <c r="A188" s="3" t="str">
        <f t="shared" ref="A188:A192" si="30">N188</f>
        <v>PuntGeometrie [+]</v>
      </c>
      <c r="B188" s="9"/>
      <c r="C188" s="9"/>
      <c r="E188" s="308"/>
      <c r="G188" s="302"/>
      <c r="I188" s="314"/>
      <c r="J188" s="171"/>
      <c r="K188" s="312"/>
      <c r="M188" s="306"/>
      <c r="N188" s="14" t="s">
        <v>181</v>
      </c>
      <c r="R188" s="218" t="s">
        <v>825</v>
      </c>
      <c r="S188" s="1"/>
      <c r="T188" s="1"/>
      <c r="V188" s="1" t="str">
        <f t="shared" si="21"/>
        <v>Ja</v>
      </c>
      <c r="W188" s="1" t="str">
        <f t="shared" si="22"/>
        <v>Niet</v>
      </c>
      <c r="X188" s="1" t="str">
        <f t="shared" si="20"/>
        <v>Ja</v>
      </c>
      <c r="Z188" s="1" t="s">
        <v>338</v>
      </c>
      <c r="AA188" s="220" t="s">
        <v>338</v>
      </c>
      <c r="AB188" s="220" t="s">
        <v>338</v>
      </c>
      <c r="AC188" s="1" t="s">
        <v>934</v>
      </c>
      <c r="AD188" s="1" t="s">
        <v>934</v>
      </c>
      <c r="AE188" s="220" t="s">
        <v>338</v>
      </c>
      <c r="AF188" s="220" t="s">
        <v>338</v>
      </c>
      <c r="AG188" s="220" t="s">
        <v>338</v>
      </c>
      <c r="AH188" s="1" t="s">
        <v>934</v>
      </c>
      <c r="AI188" s="1" t="s">
        <v>934</v>
      </c>
      <c r="AK188" s="220" t="s">
        <v>338</v>
      </c>
      <c r="AL188" s="220" t="s">
        <v>338</v>
      </c>
      <c r="AM188" s="220" t="s">
        <v>338</v>
      </c>
      <c r="AN188" s="220" t="s">
        <v>338</v>
      </c>
      <c r="AO188" s="1" t="s">
        <v>934</v>
      </c>
      <c r="AP188" s="1" t="s">
        <v>934</v>
      </c>
      <c r="AQ188" s="1" t="s">
        <v>934</v>
      </c>
      <c r="AS188" s="163"/>
    </row>
    <row r="189" spans="1:45" ht="14.45" customHeight="1" outlineLevel="5" x14ac:dyDescent="0.25">
      <c r="A189" s="8" t="str">
        <f>P189</f>
        <v>Hoek</v>
      </c>
      <c r="B189" s="9"/>
      <c r="C189" s="9"/>
      <c r="E189" s="308"/>
      <c r="G189" s="302"/>
      <c r="I189" s="314"/>
      <c r="J189" s="171"/>
      <c r="K189" s="312"/>
      <c r="M189" s="306"/>
      <c r="N189" s="10"/>
      <c r="O189" s="313" t="s">
        <v>52</v>
      </c>
      <c r="P189" s="8" t="s">
        <v>53</v>
      </c>
      <c r="R189" s="220"/>
      <c r="S189" s="1"/>
      <c r="T189" s="1"/>
      <c r="V189" s="1" t="str">
        <f t="shared" si="21"/>
        <v>Ja</v>
      </c>
      <c r="W189" s="1" t="str">
        <f t="shared" si="22"/>
        <v>Niet</v>
      </c>
      <c r="X189" s="1" t="str">
        <f t="shared" si="20"/>
        <v>Ja</v>
      </c>
      <c r="Z189" s="1" t="s">
        <v>338</v>
      </c>
      <c r="AA189" s="220" t="s">
        <v>338</v>
      </c>
      <c r="AB189" s="220" t="s">
        <v>338</v>
      </c>
      <c r="AC189" s="1" t="s">
        <v>934</v>
      </c>
      <c r="AD189" s="1" t="s">
        <v>934</v>
      </c>
      <c r="AE189" s="220" t="s">
        <v>338</v>
      </c>
      <c r="AF189" s="220" t="s">
        <v>338</v>
      </c>
      <c r="AG189" s="220" t="s">
        <v>338</v>
      </c>
      <c r="AH189" s="1" t="s">
        <v>934</v>
      </c>
      <c r="AI189" s="1" t="s">
        <v>934</v>
      </c>
      <c r="AK189" s="220" t="s">
        <v>338</v>
      </c>
      <c r="AL189" s="220" t="s">
        <v>338</v>
      </c>
      <c r="AM189" s="220" t="s">
        <v>338</v>
      </c>
      <c r="AN189" s="220" t="s">
        <v>338</v>
      </c>
      <c r="AO189" s="1" t="s">
        <v>934</v>
      </c>
      <c r="AP189" s="1" t="s">
        <v>934</v>
      </c>
      <c r="AQ189" s="1" t="s">
        <v>934</v>
      </c>
      <c r="AS189" s="163"/>
    </row>
    <row r="190" spans="1:45" ht="14.45" customHeight="1" outlineLevel="5" x14ac:dyDescent="0.25">
      <c r="A190" s="8" t="str">
        <f t="shared" ref="A190:A191" si="31">P190</f>
        <v>Punt</v>
      </c>
      <c r="B190" s="9"/>
      <c r="C190" s="9"/>
      <c r="E190" s="308"/>
      <c r="G190" s="302"/>
      <c r="I190" s="314"/>
      <c r="J190" s="171"/>
      <c r="K190" s="312"/>
      <c r="M190" s="306"/>
      <c r="N190" s="10"/>
      <c r="O190" s="313"/>
      <c r="P190" s="8" t="s">
        <v>54</v>
      </c>
      <c r="R190" s="220"/>
      <c r="S190" s="1"/>
      <c r="T190" s="1"/>
      <c r="V190" s="1" t="str">
        <f t="shared" si="21"/>
        <v>Ja</v>
      </c>
      <c r="W190" s="1" t="str">
        <f t="shared" si="22"/>
        <v>Niet</v>
      </c>
      <c r="X190" s="1" t="str">
        <f t="shared" si="20"/>
        <v>Ja</v>
      </c>
      <c r="Z190" s="1" t="s">
        <v>338</v>
      </c>
      <c r="AA190" s="220" t="s">
        <v>338</v>
      </c>
      <c r="AB190" s="220" t="s">
        <v>338</v>
      </c>
      <c r="AC190" s="1" t="s">
        <v>934</v>
      </c>
      <c r="AD190" s="1" t="s">
        <v>934</v>
      </c>
      <c r="AE190" s="220" t="s">
        <v>338</v>
      </c>
      <c r="AF190" s="220" t="s">
        <v>338</v>
      </c>
      <c r="AG190" s="220" t="s">
        <v>338</v>
      </c>
      <c r="AH190" s="1" t="s">
        <v>934</v>
      </c>
      <c r="AI190" s="1" t="s">
        <v>934</v>
      </c>
      <c r="AK190" s="220" t="s">
        <v>338</v>
      </c>
      <c r="AL190" s="220" t="s">
        <v>338</v>
      </c>
      <c r="AM190" s="220" t="s">
        <v>338</v>
      </c>
      <c r="AN190" s="220" t="s">
        <v>338</v>
      </c>
      <c r="AO190" s="1" t="s">
        <v>934</v>
      </c>
      <c r="AP190" s="1" t="s">
        <v>934</v>
      </c>
      <c r="AQ190" s="1" t="s">
        <v>934</v>
      </c>
      <c r="AS190" s="163"/>
    </row>
    <row r="191" spans="1:45" ht="14.45" customHeight="1" outlineLevel="5" x14ac:dyDescent="0.25">
      <c r="A191" s="172" t="str">
        <f t="shared" si="31"/>
        <v>Referentiemaatvoering</v>
      </c>
      <c r="B191" s="9"/>
      <c r="C191" s="9"/>
      <c r="E191" s="308"/>
      <c r="G191" s="302"/>
      <c r="I191" s="314"/>
      <c r="J191" s="171"/>
      <c r="K191" s="312"/>
      <c r="M191" s="306"/>
      <c r="N191" s="10"/>
      <c r="O191" s="313"/>
      <c r="P191" s="172" t="s">
        <v>48</v>
      </c>
      <c r="R191" s="220"/>
      <c r="S191" s="1"/>
      <c r="T191" s="1"/>
      <c r="V191" s="1" t="str">
        <f t="shared" si="21"/>
        <v>Ja</v>
      </c>
      <c r="W191" s="1" t="str">
        <f t="shared" si="22"/>
        <v>Niet</v>
      </c>
      <c r="X191" s="1" t="str">
        <f t="shared" si="20"/>
        <v>Ja</v>
      </c>
      <c r="Z191" s="1" t="s">
        <v>338</v>
      </c>
      <c r="AA191" s="220" t="s">
        <v>338</v>
      </c>
      <c r="AB191" s="220" t="s">
        <v>338</v>
      </c>
      <c r="AC191" s="1" t="s">
        <v>934</v>
      </c>
      <c r="AD191" s="1" t="s">
        <v>934</v>
      </c>
      <c r="AE191" s="220" t="s">
        <v>338</v>
      </c>
      <c r="AF191" s="220" t="s">
        <v>338</v>
      </c>
      <c r="AG191" s="220" t="s">
        <v>338</v>
      </c>
      <c r="AH191" s="1" t="s">
        <v>934</v>
      </c>
      <c r="AI191" s="1" t="s">
        <v>934</v>
      </c>
      <c r="AK191" s="220" t="s">
        <v>338</v>
      </c>
      <c r="AL191" s="220" t="s">
        <v>338</v>
      </c>
      <c r="AM191" s="220" t="s">
        <v>338</v>
      </c>
      <c r="AN191" s="220" t="s">
        <v>338</v>
      </c>
      <c r="AO191" s="1" t="s">
        <v>934</v>
      </c>
      <c r="AP191" s="1" t="s">
        <v>934</v>
      </c>
      <c r="AQ191" s="1" t="s">
        <v>934</v>
      </c>
      <c r="AS191" s="163"/>
    </row>
    <row r="192" spans="1:45" ht="14.45" customHeight="1" outlineLevel="4" x14ac:dyDescent="0.25">
      <c r="A192" s="8" t="str">
        <f t="shared" si="30"/>
        <v>Bewerking</v>
      </c>
      <c r="B192" s="9"/>
      <c r="C192" s="9"/>
      <c r="E192" s="308"/>
      <c r="G192" s="302"/>
      <c r="I192" s="314"/>
      <c r="J192" s="171"/>
      <c r="K192" s="312"/>
      <c r="M192" s="306"/>
      <c r="N192" s="18" t="s">
        <v>49</v>
      </c>
      <c r="R192" s="220" t="s">
        <v>817</v>
      </c>
      <c r="S192" s="1"/>
      <c r="T192" s="1"/>
      <c r="V192" s="1" t="str">
        <f t="shared" si="21"/>
        <v>Ja</v>
      </c>
      <c r="W192" s="1" t="str">
        <f t="shared" si="22"/>
        <v>Niet</v>
      </c>
      <c r="X192" s="1" t="str">
        <f t="shared" si="20"/>
        <v>Ja</v>
      </c>
      <c r="Z192" s="1" t="s">
        <v>338</v>
      </c>
      <c r="AA192" s="220" t="s">
        <v>338</v>
      </c>
      <c r="AB192" s="220" t="s">
        <v>338</v>
      </c>
      <c r="AC192" s="1" t="s">
        <v>934</v>
      </c>
      <c r="AD192" s="1" t="s">
        <v>934</v>
      </c>
      <c r="AE192" s="220" t="s">
        <v>338</v>
      </c>
      <c r="AF192" s="220" t="s">
        <v>338</v>
      </c>
      <c r="AG192" s="220" t="s">
        <v>338</v>
      </c>
      <c r="AH192" s="1" t="s">
        <v>934</v>
      </c>
      <c r="AI192" s="1" t="s">
        <v>934</v>
      </c>
      <c r="AK192" s="220" t="s">
        <v>338</v>
      </c>
      <c r="AL192" s="220" t="s">
        <v>338</v>
      </c>
      <c r="AM192" s="220" t="s">
        <v>338</v>
      </c>
      <c r="AN192" s="220" t="s">
        <v>338</v>
      </c>
      <c r="AO192" s="1" t="s">
        <v>934</v>
      </c>
      <c r="AP192" s="1" t="s">
        <v>934</v>
      </c>
      <c r="AQ192" s="1" t="s">
        <v>934</v>
      </c>
      <c r="AS192" s="163"/>
    </row>
    <row r="193" spans="1:45" ht="180" outlineLevel="3" x14ac:dyDescent="0.25">
      <c r="A193" s="3" t="str">
        <f t="shared" si="24"/>
        <v>TypeGeveldoorvoer</v>
      </c>
      <c r="B193" s="9"/>
      <c r="C193" s="9"/>
      <c r="E193" s="308"/>
      <c r="G193" s="302"/>
      <c r="I193" s="314"/>
      <c r="J193" s="171"/>
      <c r="K193" s="312"/>
      <c r="L193" s="14" t="s">
        <v>747</v>
      </c>
      <c r="N193" s="10"/>
      <c r="R193" s="212" t="s">
        <v>828</v>
      </c>
      <c r="S193" s="193" t="s">
        <v>829</v>
      </c>
      <c r="T193" s="214" t="s">
        <v>829</v>
      </c>
      <c r="V193" s="1" t="str">
        <f t="shared" si="21"/>
        <v>Nee</v>
      </c>
      <c r="W193" s="1" t="str">
        <f t="shared" si="22"/>
        <v>Niet</v>
      </c>
      <c r="X193" s="1" t="str">
        <f t="shared" si="20"/>
        <v>Nee</v>
      </c>
      <c r="Z193" s="1" t="s">
        <v>341</v>
      </c>
      <c r="AA193" s="220" t="s">
        <v>341</v>
      </c>
      <c r="AB193" s="220" t="s">
        <v>341</v>
      </c>
      <c r="AC193" s="1" t="s">
        <v>934</v>
      </c>
      <c r="AD193" s="1" t="s">
        <v>934</v>
      </c>
      <c r="AE193" s="220" t="s">
        <v>341</v>
      </c>
      <c r="AF193" s="220" t="s">
        <v>341</v>
      </c>
      <c r="AG193" s="220" t="s">
        <v>341</v>
      </c>
      <c r="AH193" s="1" t="s">
        <v>934</v>
      </c>
      <c r="AI193" s="1" t="s">
        <v>934</v>
      </c>
      <c r="AK193" s="220" t="s">
        <v>341</v>
      </c>
      <c r="AL193" s="220" t="s">
        <v>341</v>
      </c>
      <c r="AM193" s="220" t="s">
        <v>341</v>
      </c>
      <c r="AN193" s="220" t="s">
        <v>341</v>
      </c>
      <c r="AO193" s="1" t="s">
        <v>934</v>
      </c>
      <c r="AP193" s="1" t="s">
        <v>934</v>
      </c>
      <c r="AQ193" s="1" t="s">
        <v>934</v>
      </c>
      <c r="AS193" s="163"/>
    </row>
    <row r="194" spans="1:45" ht="14.45" customHeight="1" outlineLevel="3" x14ac:dyDescent="0.25">
      <c r="A194" s="3" t="str">
        <f t="shared" si="24"/>
        <v>Installatienummer</v>
      </c>
      <c r="B194" s="9"/>
      <c r="C194" s="9"/>
      <c r="E194" s="308"/>
      <c r="G194" s="302"/>
      <c r="I194" s="314"/>
      <c r="J194" s="171"/>
      <c r="K194" s="312"/>
      <c r="L194" s="14" t="s">
        <v>748</v>
      </c>
      <c r="N194" s="10"/>
      <c r="R194" s="1"/>
      <c r="S194" s="1"/>
      <c r="T194" s="1"/>
      <c r="V194" s="1" t="str">
        <f t="shared" si="21"/>
        <v>Nee</v>
      </c>
      <c r="W194" s="1" t="str">
        <f t="shared" si="22"/>
        <v>Niet</v>
      </c>
      <c r="X194" s="1" t="str">
        <f t="shared" ref="X194:X257" si="32">IF(V194="Ja","Ja",IF(W194="Ja","Ja",IF(V194="Optie","Optie",IF(W194="Optie","Optie",IF(V194="Nee","Nee",IF(W194="Nee","Nee",IF(V194="Niet","Niet",IF(W194="Niet","Niet","??"))))))))</f>
        <v>Nee</v>
      </c>
      <c r="Z194" s="1" t="s">
        <v>341</v>
      </c>
      <c r="AA194" s="1" t="s">
        <v>341</v>
      </c>
      <c r="AB194" s="1" t="s">
        <v>341</v>
      </c>
      <c r="AC194" s="1" t="s">
        <v>934</v>
      </c>
      <c r="AD194" s="1" t="s">
        <v>934</v>
      </c>
      <c r="AE194" s="1" t="s">
        <v>341</v>
      </c>
      <c r="AF194" s="1" t="s">
        <v>341</v>
      </c>
      <c r="AG194" s="1" t="s">
        <v>341</v>
      </c>
      <c r="AH194" s="1" t="s">
        <v>934</v>
      </c>
      <c r="AI194" s="1" t="s">
        <v>934</v>
      </c>
      <c r="AK194" s="1" t="s">
        <v>341</v>
      </c>
      <c r="AL194" s="1" t="s">
        <v>341</v>
      </c>
      <c r="AM194" s="1" t="s">
        <v>341</v>
      </c>
      <c r="AN194" s="1" t="s">
        <v>341</v>
      </c>
      <c r="AO194" s="1" t="s">
        <v>934</v>
      </c>
      <c r="AP194" s="1" t="s">
        <v>934</v>
      </c>
      <c r="AQ194" s="1" t="s">
        <v>934</v>
      </c>
      <c r="AS194" s="163"/>
    </row>
    <row r="195" spans="1:45" ht="14.45" customHeight="1" outlineLevel="3" x14ac:dyDescent="0.25">
      <c r="A195" s="3" t="str">
        <f t="shared" si="24"/>
        <v>InstallatienummerPrimair</v>
      </c>
      <c r="B195" s="9"/>
      <c r="C195" s="9"/>
      <c r="E195" s="308"/>
      <c r="G195" s="302"/>
      <c r="I195" s="314"/>
      <c r="J195" s="171"/>
      <c r="K195" s="312"/>
      <c r="L195" s="14" t="s">
        <v>749</v>
      </c>
      <c r="N195" s="10"/>
      <c r="R195" s="1"/>
      <c r="S195" s="1"/>
      <c r="T195" s="1"/>
      <c r="V195" s="1" t="str">
        <f t="shared" si="21"/>
        <v>Optie</v>
      </c>
      <c r="W195" s="1" t="str">
        <f t="shared" si="22"/>
        <v>Niet</v>
      </c>
      <c r="X195" s="1" t="str">
        <f t="shared" si="32"/>
        <v>Optie</v>
      </c>
      <c r="Z195" s="1" t="s">
        <v>340</v>
      </c>
      <c r="AA195" s="1" t="s">
        <v>340</v>
      </c>
      <c r="AB195" s="1" t="s">
        <v>340</v>
      </c>
      <c r="AC195" s="1" t="s">
        <v>934</v>
      </c>
      <c r="AD195" s="1" t="s">
        <v>934</v>
      </c>
      <c r="AE195" s="1" t="s">
        <v>340</v>
      </c>
      <c r="AF195" s="1" t="s">
        <v>340</v>
      </c>
      <c r="AG195" s="1" t="s">
        <v>340</v>
      </c>
      <c r="AH195" s="1" t="s">
        <v>934</v>
      </c>
      <c r="AI195" s="1" t="s">
        <v>934</v>
      </c>
      <c r="AK195" s="1" t="s">
        <v>340</v>
      </c>
      <c r="AL195" s="1" t="s">
        <v>340</v>
      </c>
      <c r="AM195" s="1" t="s">
        <v>340</v>
      </c>
      <c r="AN195" s="1" t="s">
        <v>340</v>
      </c>
      <c r="AO195" s="1" t="s">
        <v>934</v>
      </c>
      <c r="AP195" s="1" t="s">
        <v>934</v>
      </c>
      <c r="AQ195" s="1" t="s">
        <v>934</v>
      </c>
      <c r="AS195" s="163"/>
    </row>
    <row r="196" spans="1:45" ht="30" outlineLevel="3" x14ac:dyDescent="0.25">
      <c r="A196" s="3" t="str">
        <f t="shared" si="24"/>
        <v>Uitvoeringswijze</v>
      </c>
      <c r="B196" s="9"/>
      <c r="C196" s="9"/>
      <c r="E196" s="308"/>
      <c r="G196" s="302"/>
      <c r="I196" s="314"/>
      <c r="J196" s="171"/>
      <c r="K196" s="312"/>
      <c r="L196" s="14" t="s">
        <v>750</v>
      </c>
      <c r="N196" s="10"/>
      <c r="R196" s="1" t="s">
        <v>830</v>
      </c>
      <c r="S196" s="193" t="s">
        <v>831</v>
      </c>
      <c r="T196" s="170" t="s">
        <v>831</v>
      </c>
      <c r="V196" s="1" t="str">
        <f t="shared" si="21"/>
        <v>Nee</v>
      </c>
      <c r="W196" s="1" t="str">
        <f t="shared" si="22"/>
        <v>Niet</v>
      </c>
      <c r="X196" s="1" t="str">
        <f t="shared" si="32"/>
        <v>Nee</v>
      </c>
      <c r="Z196" s="1" t="s">
        <v>341</v>
      </c>
      <c r="AA196" s="1" t="s">
        <v>341</v>
      </c>
      <c r="AB196" s="1" t="s">
        <v>341</v>
      </c>
      <c r="AC196" s="1" t="s">
        <v>934</v>
      </c>
      <c r="AD196" s="1" t="s">
        <v>934</v>
      </c>
      <c r="AE196" s="1" t="s">
        <v>341</v>
      </c>
      <c r="AF196" s="1" t="s">
        <v>341</v>
      </c>
      <c r="AG196" s="1" t="s">
        <v>340</v>
      </c>
      <c r="AH196" s="1" t="s">
        <v>934</v>
      </c>
      <c r="AI196" s="1" t="s">
        <v>934</v>
      </c>
      <c r="AK196" s="1" t="s">
        <v>341</v>
      </c>
      <c r="AL196" s="1" t="s">
        <v>341</v>
      </c>
      <c r="AM196" s="1" t="s">
        <v>341</v>
      </c>
      <c r="AN196" s="1" t="s">
        <v>341</v>
      </c>
      <c r="AO196" s="1" t="s">
        <v>934</v>
      </c>
      <c r="AP196" s="1" t="s">
        <v>934</v>
      </c>
      <c r="AQ196" s="1" t="s">
        <v>934</v>
      </c>
      <c r="AS196" s="163"/>
    </row>
    <row r="197" spans="1:45" ht="14.45" customHeight="1" outlineLevel="3" x14ac:dyDescent="0.25">
      <c r="A197" s="20"/>
      <c r="B197" s="9"/>
      <c r="C197" s="9"/>
      <c r="E197" s="308"/>
      <c r="G197" s="302"/>
      <c r="I197" s="314"/>
      <c r="J197" s="171"/>
      <c r="K197" s="11"/>
      <c r="N197" s="10"/>
      <c r="R197" s="1"/>
      <c r="S197" s="1"/>
      <c r="T197" s="1"/>
      <c r="V197" s="1" t="str">
        <f t="shared" si="21"/>
        <v>Niet</v>
      </c>
      <c r="W197" s="1" t="str">
        <f t="shared" si="22"/>
        <v>Niet</v>
      </c>
      <c r="X197" s="1" t="str">
        <f t="shared" si="32"/>
        <v>Niet</v>
      </c>
      <c r="Z197" s="1" t="s">
        <v>934</v>
      </c>
      <c r="AA197" s="1" t="s">
        <v>934</v>
      </c>
      <c r="AB197" s="1" t="s">
        <v>934</v>
      </c>
      <c r="AC197" s="1" t="s">
        <v>934</v>
      </c>
      <c r="AD197" s="1" t="s">
        <v>934</v>
      </c>
      <c r="AE197" s="1" t="s">
        <v>934</v>
      </c>
      <c r="AF197" s="1" t="s">
        <v>934</v>
      </c>
      <c r="AG197" s="1" t="s">
        <v>934</v>
      </c>
      <c r="AH197" s="1" t="s">
        <v>934</v>
      </c>
      <c r="AI197" s="1" t="s">
        <v>934</v>
      </c>
      <c r="AK197" s="1" t="s">
        <v>934</v>
      </c>
      <c r="AL197" s="1" t="s">
        <v>934</v>
      </c>
      <c r="AM197" s="1" t="s">
        <v>934</v>
      </c>
      <c r="AN197" s="1" t="s">
        <v>934</v>
      </c>
      <c r="AO197" s="1" t="s">
        <v>934</v>
      </c>
      <c r="AP197" s="1" t="s">
        <v>934</v>
      </c>
      <c r="AQ197" s="1" t="s">
        <v>934</v>
      </c>
      <c r="AS197" s="163"/>
    </row>
    <row r="198" spans="1:45" ht="14.45" customHeight="1" outlineLevel="2" x14ac:dyDescent="0.25">
      <c r="A198" s="3" t="str">
        <f t="shared" ref="A198:A218" si="33">J198</f>
        <v>AansluitingKoper [+]</v>
      </c>
      <c r="B198" s="9" t="s">
        <v>341</v>
      </c>
      <c r="C198" s="9" t="s">
        <v>348</v>
      </c>
      <c r="E198" s="308"/>
      <c r="G198" s="302"/>
      <c r="I198" s="314"/>
      <c r="J198" s="175" t="s">
        <v>751</v>
      </c>
      <c r="K198" s="11"/>
      <c r="R198" s="1"/>
      <c r="S198" s="1"/>
      <c r="T198" s="1"/>
      <c r="V198" s="1" t="str">
        <f t="shared" si="21"/>
        <v>Niet</v>
      </c>
      <c r="W198" s="1" t="str">
        <f t="shared" si="22"/>
        <v>Niet</v>
      </c>
      <c r="X198" s="1" t="str">
        <f t="shared" si="32"/>
        <v>Niet</v>
      </c>
      <c r="Z198" s="1" t="s">
        <v>934</v>
      </c>
      <c r="AA198" s="1" t="s">
        <v>934</v>
      </c>
      <c r="AB198" s="1" t="s">
        <v>934</v>
      </c>
      <c r="AC198" s="1" t="s">
        <v>934</v>
      </c>
      <c r="AD198" s="1" t="s">
        <v>934</v>
      </c>
      <c r="AE198" s="1" t="s">
        <v>934</v>
      </c>
      <c r="AF198" s="1" t="s">
        <v>934</v>
      </c>
      <c r="AG198" s="1" t="s">
        <v>934</v>
      </c>
      <c r="AH198" s="1" t="s">
        <v>934</v>
      </c>
      <c r="AI198" s="1" t="s">
        <v>934</v>
      </c>
      <c r="AK198" s="1" t="s">
        <v>934</v>
      </c>
      <c r="AL198" s="1" t="s">
        <v>934</v>
      </c>
      <c r="AM198" s="1" t="s">
        <v>934</v>
      </c>
      <c r="AN198" s="1" t="s">
        <v>934</v>
      </c>
      <c r="AO198" s="1" t="s">
        <v>934</v>
      </c>
      <c r="AP198" s="1" t="s">
        <v>934</v>
      </c>
      <c r="AQ198" s="1" t="s">
        <v>934</v>
      </c>
      <c r="AS198" s="22"/>
    </row>
    <row r="199" spans="1:45" ht="14.45" customHeight="1" outlineLevel="3" x14ac:dyDescent="0.25">
      <c r="A199" s="3" t="str">
        <f>L199</f>
        <v>Hoofdinfra [+]</v>
      </c>
      <c r="B199" s="9"/>
      <c r="C199" s="9"/>
      <c r="E199" s="308"/>
      <c r="G199" s="302"/>
      <c r="I199" s="314"/>
      <c r="J199" s="171"/>
      <c r="K199" s="312" t="s">
        <v>96</v>
      </c>
      <c r="L199" s="14" t="s">
        <v>197</v>
      </c>
      <c r="R199" s="1"/>
      <c r="S199" s="1"/>
      <c r="T199" s="1"/>
      <c r="V199" s="1" t="str">
        <f t="shared" si="21"/>
        <v>Niet</v>
      </c>
      <c r="W199" s="1" t="str">
        <f t="shared" si="22"/>
        <v>Niet</v>
      </c>
      <c r="X199" s="1" t="str">
        <f t="shared" si="32"/>
        <v>Niet</v>
      </c>
      <c r="Z199" s="1" t="s">
        <v>934</v>
      </c>
      <c r="AA199" s="1" t="s">
        <v>934</v>
      </c>
      <c r="AB199" s="1" t="s">
        <v>934</v>
      </c>
      <c r="AC199" s="1" t="s">
        <v>934</v>
      </c>
      <c r="AD199" s="1" t="s">
        <v>934</v>
      </c>
      <c r="AE199" s="1" t="s">
        <v>934</v>
      </c>
      <c r="AF199" s="1" t="s">
        <v>934</v>
      </c>
      <c r="AG199" s="1" t="s">
        <v>934</v>
      </c>
      <c r="AH199" s="1" t="s">
        <v>934</v>
      </c>
      <c r="AI199" s="1" t="s">
        <v>934</v>
      </c>
      <c r="AK199" s="1" t="s">
        <v>934</v>
      </c>
      <c r="AL199" s="1" t="s">
        <v>934</v>
      </c>
      <c r="AM199" s="1" t="s">
        <v>934</v>
      </c>
      <c r="AN199" s="1" t="s">
        <v>934</v>
      </c>
      <c r="AO199" s="1" t="s">
        <v>934</v>
      </c>
      <c r="AP199" s="1" t="s">
        <v>934</v>
      </c>
      <c r="AQ199" s="1" t="s">
        <v>934</v>
      </c>
      <c r="AS199" s="163"/>
    </row>
    <row r="200" spans="1:45" ht="14.45" customHeight="1" outlineLevel="4" x14ac:dyDescent="0.25">
      <c r="A200" s="8" t="str">
        <f>N200</f>
        <v>AangeslotenAders</v>
      </c>
      <c r="B200" s="9"/>
      <c r="C200" s="9"/>
      <c r="E200" s="308"/>
      <c r="G200" s="302"/>
      <c r="I200" s="314"/>
      <c r="J200" s="171"/>
      <c r="K200" s="312"/>
      <c r="M200" s="167" t="s">
        <v>82</v>
      </c>
      <c r="N200" s="8" t="s">
        <v>752</v>
      </c>
      <c r="R200" s="1"/>
      <c r="S200" s="1"/>
      <c r="T200" s="1"/>
      <c r="V200" s="1" t="str">
        <f t="shared" si="21"/>
        <v>Niet</v>
      </c>
      <c r="W200" s="1" t="str">
        <f t="shared" si="22"/>
        <v>Niet</v>
      </c>
      <c r="X200" s="1" t="str">
        <f t="shared" si="32"/>
        <v>Niet</v>
      </c>
      <c r="Z200" s="1" t="s">
        <v>934</v>
      </c>
      <c r="AA200" s="1" t="s">
        <v>934</v>
      </c>
      <c r="AB200" s="1" t="s">
        <v>934</v>
      </c>
      <c r="AC200" s="1" t="s">
        <v>934</v>
      </c>
      <c r="AD200" s="1" t="s">
        <v>934</v>
      </c>
      <c r="AE200" s="1" t="s">
        <v>934</v>
      </c>
      <c r="AF200" s="1" t="s">
        <v>934</v>
      </c>
      <c r="AG200" s="1" t="s">
        <v>934</v>
      </c>
      <c r="AH200" s="1" t="s">
        <v>934</v>
      </c>
      <c r="AI200" s="1" t="s">
        <v>934</v>
      </c>
      <c r="AK200" s="1" t="s">
        <v>934</v>
      </c>
      <c r="AL200" s="1" t="s">
        <v>934</v>
      </c>
      <c r="AM200" s="1" t="s">
        <v>934</v>
      </c>
      <c r="AN200" s="1" t="s">
        <v>934</v>
      </c>
      <c r="AO200" s="1" t="s">
        <v>934</v>
      </c>
      <c r="AP200" s="1" t="s">
        <v>934</v>
      </c>
      <c r="AQ200" s="1" t="s">
        <v>934</v>
      </c>
      <c r="AS200" s="163"/>
    </row>
    <row r="201" spans="1:45" ht="14.45" customHeight="1" outlineLevel="3" x14ac:dyDescent="0.25">
      <c r="A201" s="8" t="str">
        <f t="shared" ref="A201:A210" si="34">L201</f>
        <v>Aansluitkabel [+]</v>
      </c>
      <c r="B201" s="9"/>
      <c r="C201" s="9"/>
      <c r="E201" s="308"/>
      <c r="G201" s="302"/>
      <c r="I201" s="314"/>
      <c r="J201" s="171"/>
      <c r="K201" s="312"/>
      <c r="L201" s="18" t="s">
        <v>195</v>
      </c>
      <c r="R201" s="1"/>
      <c r="S201" s="1"/>
      <c r="T201" s="1"/>
      <c r="V201" s="1" t="str">
        <f t="shared" si="21"/>
        <v>Niet</v>
      </c>
      <c r="W201" s="1" t="str">
        <f t="shared" si="22"/>
        <v>Niet</v>
      </c>
      <c r="X201" s="1" t="str">
        <f t="shared" si="32"/>
        <v>Niet</v>
      </c>
      <c r="Z201" s="1" t="s">
        <v>934</v>
      </c>
      <c r="AA201" s="1" t="s">
        <v>934</v>
      </c>
      <c r="AB201" s="1" t="s">
        <v>934</v>
      </c>
      <c r="AC201" s="1" t="s">
        <v>934</v>
      </c>
      <c r="AD201" s="1" t="s">
        <v>934</v>
      </c>
      <c r="AE201" s="1" t="s">
        <v>934</v>
      </c>
      <c r="AF201" s="1" t="s">
        <v>934</v>
      </c>
      <c r="AG201" s="1" t="s">
        <v>934</v>
      </c>
      <c r="AH201" s="1" t="s">
        <v>934</v>
      </c>
      <c r="AI201" s="1" t="s">
        <v>934</v>
      </c>
      <c r="AK201" s="1" t="s">
        <v>934</v>
      </c>
      <c r="AL201" s="1" t="s">
        <v>934</v>
      </c>
      <c r="AM201" s="1" t="s">
        <v>934</v>
      </c>
      <c r="AN201" s="1" t="s">
        <v>934</v>
      </c>
      <c r="AO201" s="1" t="s">
        <v>934</v>
      </c>
      <c r="AP201" s="1" t="s">
        <v>934</v>
      </c>
      <c r="AQ201" s="1" t="s">
        <v>934</v>
      </c>
      <c r="AS201" s="163"/>
    </row>
    <row r="202" spans="1:45" ht="14.45" customHeight="1" outlineLevel="4" x14ac:dyDescent="0.25">
      <c r="A202" s="8" t="str">
        <f>N202</f>
        <v>TypeAansluitkabel</v>
      </c>
      <c r="B202" s="9"/>
      <c r="C202" s="9"/>
      <c r="E202" s="308"/>
      <c r="G202" s="302"/>
      <c r="I202" s="314"/>
      <c r="J202" s="171"/>
      <c r="K202" s="312"/>
      <c r="L202" s="10"/>
      <c r="M202" s="302" t="s">
        <v>91</v>
      </c>
      <c r="N202" s="18" t="s">
        <v>753</v>
      </c>
      <c r="R202" s="1"/>
      <c r="S202" s="1"/>
      <c r="T202" s="1"/>
      <c r="V202" s="1" t="str">
        <f t="shared" si="21"/>
        <v>Niet</v>
      </c>
      <c r="W202" s="1" t="str">
        <f t="shared" si="22"/>
        <v>Niet</v>
      </c>
      <c r="X202" s="1" t="str">
        <f t="shared" si="32"/>
        <v>Niet</v>
      </c>
      <c r="Z202" s="1" t="s">
        <v>934</v>
      </c>
      <c r="AA202" s="1" t="s">
        <v>934</v>
      </c>
      <c r="AB202" s="1" t="s">
        <v>934</v>
      </c>
      <c r="AC202" s="1" t="s">
        <v>934</v>
      </c>
      <c r="AD202" s="1" t="s">
        <v>934</v>
      </c>
      <c r="AE202" s="1" t="s">
        <v>934</v>
      </c>
      <c r="AF202" s="1" t="s">
        <v>934</v>
      </c>
      <c r="AG202" s="1" t="s">
        <v>934</v>
      </c>
      <c r="AH202" s="1" t="s">
        <v>934</v>
      </c>
      <c r="AI202" s="1" t="s">
        <v>934</v>
      </c>
      <c r="AK202" s="1" t="s">
        <v>934</v>
      </c>
      <c r="AL202" s="1" t="s">
        <v>934</v>
      </c>
      <c r="AM202" s="1" t="s">
        <v>934</v>
      </c>
      <c r="AN202" s="1" t="s">
        <v>934</v>
      </c>
      <c r="AO202" s="1" t="s">
        <v>934</v>
      </c>
      <c r="AP202" s="1" t="s">
        <v>934</v>
      </c>
      <c r="AQ202" s="1" t="s">
        <v>934</v>
      </c>
      <c r="AS202" s="163"/>
    </row>
    <row r="203" spans="1:45" ht="14.45" customHeight="1" outlineLevel="4" x14ac:dyDescent="0.25">
      <c r="A203" s="3" t="str">
        <f t="shared" ref="A203:A209" si="35">N203</f>
        <v>AangeslotenAders</v>
      </c>
      <c r="B203" s="9"/>
      <c r="C203" s="9"/>
      <c r="E203" s="308"/>
      <c r="G203" s="302"/>
      <c r="I203" s="314"/>
      <c r="J203" s="171"/>
      <c r="K203" s="312"/>
      <c r="L203" s="10"/>
      <c r="M203" s="302"/>
      <c r="N203" s="14" t="s">
        <v>752</v>
      </c>
      <c r="R203" s="1"/>
      <c r="S203" s="1"/>
      <c r="T203" s="1"/>
      <c r="V203" s="1" t="str">
        <f t="shared" si="21"/>
        <v>Niet</v>
      </c>
      <c r="W203" s="1" t="str">
        <f t="shared" si="22"/>
        <v>Niet</v>
      </c>
      <c r="X203" s="1" t="str">
        <f t="shared" si="32"/>
        <v>Niet</v>
      </c>
      <c r="Z203" s="1" t="s">
        <v>934</v>
      </c>
      <c r="AA203" s="1" t="s">
        <v>934</v>
      </c>
      <c r="AB203" s="1" t="s">
        <v>934</v>
      </c>
      <c r="AC203" s="1" t="s">
        <v>934</v>
      </c>
      <c r="AD203" s="1" t="s">
        <v>934</v>
      </c>
      <c r="AE203" s="1" t="s">
        <v>934</v>
      </c>
      <c r="AF203" s="1" t="s">
        <v>934</v>
      </c>
      <c r="AG203" s="1" t="s">
        <v>934</v>
      </c>
      <c r="AH203" s="1" t="s">
        <v>934</v>
      </c>
      <c r="AI203" s="1" t="s">
        <v>934</v>
      </c>
      <c r="AK203" s="1" t="s">
        <v>934</v>
      </c>
      <c r="AL203" s="1" t="s">
        <v>934</v>
      </c>
      <c r="AM203" s="1" t="s">
        <v>934</v>
      </c>
      <c r="AN203" s="1" t="s">
        <v>934</v>
      </c>
      <c r="AO203" s="1" t="s">
        <v>934</v>
      </c>
      <c r="AP203" s="1" t="s">
        <v>934</v>
      </c>
      <c r="AQ203" s="1" t="s">
        <v>934</v>
      </c>
      <c r="AS203" s="163"/>
    </row>
    <row r="204" spans="1:45" ht="14.45" customHeight="1" outlineLevel="4" x14ac:dyDescent="0.25">
      <c r="A204" s="8" t="str">
        <f t="shared" si="35"/>
        <v>LengteAansluitkabel</v>
      </c>
      <c r="B204" s="9"/>
      <c r="C204" s="9"/>
      <c r="E204" s="308"/>
      <c r="G204" s="302"/>
      <c r="I204" s="314"/>
      <c r="J204" s="171"/>
      <c r="K204" s="312"/>
      <c r="L204" s="10"/>
      <c r="M204" s="302"/>
      <c r="N204" s="18" t="s">
        <v>754</v>
      </c>
      <c r="R204" s="1"/>
      <c r="S204" s="1"/>
      <c r="T204" s="1"/>
      <c r="V204" s="1" t="str">
        <f t="shared" si="21"/>
        <v>Niet</v>
      </c>
      <c r="W204" s="1" t="str">
        <f t="shared" si="22"/>
        <v>Niet</v>
      </c>
      <c r="X204" s="1" t="str">
        <f t="shared" si="32"/>
        <v>Niet</v>
      </c>
      <c r="Z204" s="1" t="s">
        <v>934</v>
      </c>
      <c r="AA204" s="1" t="s">
        <v>934</v>
      </c>
      <c r="AB204" s="1" t="s">
        <v>934</v>
      </c>
      <c r="AC204" s="1" t="s">
        <v>934</v>
      </c>
      <c r="AD204" s="1" t="s">
        <v>934</v>
      </c>
      <c r="AE204" s="1" t="s">
        <v>934</v>
      </c>
      <c r="AF204" s="1" t="s">
        <v>934</v>
      </c>
      <c r="AG204" s="1" t="s">
        <v>934</v>
      </c>
      <c r="AH204" s="1" t="s">
        <v>934</v>
      </c>
      <c r="AI204" s="1" t="s">
        <v>934</v>
      </c>
      <c r="AK204" s="1" t="s">
        <v>934</v>
      </c>
      <c r="AL204" s="1" t="s">
        <v>934</v>
      </c>
      <c r="AM204" s="1" t="s">
        <v>934</v>
      </c>
      <c r="AN204" s="1" t="s">
        <v>934</v>
      </c>
      <c r="AO204" s="1" t="s">
        <v>934</v>
      </c>
      <c r="AP204" s="1" t="s">
        <v>934</v>
      </c>
      <c r="AQ204" s="1" t="s">
        <v>934</v>
      </c>
      <c r="AS204" s="163"/>
    </row>
    <row r="205" spans="1:45" ht="14.45" customHeight="1" outlineLevel="4" x14ac:dyDescent="0.25">
      <c r="A205" s="3" t="str">
        <f t="shared" si="35"/>
        <v>LocatieAansluitpunt</v>
      </c>
      <c r="B205" s="9"/>
      <c r="C205" s="9"/>
      <c r="E205" s="308"/>
      <c r="G205" s="302"/>
      <c r="I205" s="314"/>
      <c r="J205" s="171"/>
      <c r="K205" s="312"/>
      <c r="L205" s="10"/>
      <c r="M205" s="302"/>
      <c r="N205" s="14" t="s">
        <v>755</v>
      </c>
      <c r="R205" s="1"/>
      <c r="S205" s="1"/>
      <c r="T205" s="1"/>
      <c r="V205" s="1" t="str">
        <f t="shared" si="21"/>
        <v>Niet</v>
      </c>
      <c r="W205" s="1" t="str">
        <f t="shared" si="22"/>
        <v>Niet</v>
      </c>
      <c r="X205" s="1" t="str">
        <f t="shared" si="32"/>
        <v>Niet</v>
      </c>
      <c r="Z205" s="1" t="s">
        <v>934</v>
      </c>
      <c r="AA205" s="1" t="s">
        <v>934</v>
      </c>
      <c r="AB205" s="1" t="s">
        <v>934</v>
      </c>
      <c r="AC205" s="1" t="s">
        <v>934</v>
      </c>
      <c r="AD205" s="1" t="s">
        <v>934</v>
      </c>
      <c r="AE205" s="1" t="s">
        <v>934</v>
      </c>
      <c r="AF205" s="1" t="s">
        <v>934</v>
      </c>
      <c r="AG205" s="1" t="s">
        <v>934</v>
      </c>
      <c r="AH205" s="1" t="s">
        <v>934</v>
      </c>
      <c r="AI205" s="1" t="s">
        <v>934</v>
      </c>
      <c r="AK205" s="1" t="s">
        <v>934</v>
      </c>
      <c r="AL205" s="1" t="s">
        <v>934</v>
      </c>
      <c r="AM205" s="1" t="s">
        <v>934</v>
      </c>
      <c r="AN205" s="1" t="s">
        <v>934</v>
      </c>
      <c r="AO205" s="1" t="s">
        <v>934</v>
      </c>
      <c r="AP205" s="1" t="s">
        <v>934</v>
      </c>
      <c r="AQ205" s="1" t="s">
        <v>934</v>
      </c>
      <c r="AS205" s="163"/>
    </row>
    <row r="206" spans="1:45" ht="14.45" customHeight="1" outlineLevel="4" x14ac:dyDescent="0.25">
      <c r="A206" s="3" t="str">
        <f t="shared" si="35"/>
        <v>LijnGeometrie</v>
      </c>
      <c r="B206" s="9"/>
      <c r="C206" s="9"/>
      <c r="E206" s="308"/>
      <c r="G206" s="302"/>
      <c r="I206" s="314"/>
      <c r="J206" s="171"/>
      <c r="K206" s="312"/>
      <c r="L206" s="10"/>
      <c r="M206" s="302"/>
      <c r="N206" s="14" t="s">
        <v>46</v>
      </c>
      <c r="R206" s="1"/>
      <c r="S206" s="1"/>
      <c r="T206" s="1"/>
      <c r="V206" s="1" t="str">
        <f t="shared" si="21"/>
        <v>Niet</v>
      </c>
      <c r="W206" s="1" t="str">
        <f t="shared" si="22"/>
        <v>Niet</v>
      </c>
      <c r="X206" s="1" t="str">
        <f t="shared" si="32"/>
        <v>Niet</v>
      </c>
      <c r="Z206" s="1" t="s">
        <v>934</v>
      </c>
      <c r="AA206" s="1" t="s">
        <v>934</v>
      </c>
      <c r="AB206" s="1" t="s">
        <v>934</v>
      </c>
      <c r="AC206" s="1" t="s">
        <v>934</v>
      </c>
      <c r="AD206" s="1" t="s">
        <v>934</v>
      </c>
      <c r="AE206" s="1" t="s">
        <v>934</v>
      </c>
      <c r="AF206" s="1" t="s">
        <v>934</v>
      </c>
      <c r="AG206" s="1" t="s">
        <v>934</v>
      </c>
      <c r="AH206" s="1" t="s">
        <v>934</v>
      </c>
      <c r="AI206" s="1" t="s">
        <v>934</v>
      </c>
      <c r="AK206" s="1" t="s">
        <v>934</v>
      </c>
      <c r="AL206" s="1" t="s">
        <v>934</v>
      </c>
      <c r="AM206" s="1" t="s">
        <v>934</v>
      </c>
      <c r="AN206" s="1" t="s">
        <v>934</v>
      </c>
      <c r="AO206" s="1" t="s">
        <v>934</v>
      </c>
      <c r="AP206" s="1" t="s">
        <v>934</v>
      </c>
      <c r="AQ206" s="1" t="s">
        <v>934</v>
      </c>
      <c r="AS206" s="163"/>
    </row>
    <row r="207" spans="1:45" ht="14.45" customHeight="1" outlineLevel="5" x14ac:dyDescent="0.25">
      <c r="A207" s="8" t="str">
        <f>P207</f>
        <v>Lijnpunten</v>
      </c>
      <c r="B207" s="9"/>
      <c r="C207" s="9"/>
      <c r="E207" s="308"/>
      <c r="G207" s="302"/>
      <c r="I207" s="314"/>
      <c r="J207" s="171"/>
      <c r="K207" s="312"/>
      <c r="L207" s="10"/>
      <c r="M207" s="302"/>
      <c r="O207" s="306" t="s">
        <v>46</v>
      </c>
      <c r="P207" s="8" t="s">
        <v>47</v>
      </c>
      <c r="R207" s="1"/>
      <c r="S207" s="1"/>
      <c r="T207" s="1"/>
      <c r="V207" s="1" t="str">
        <f t="shared" si="21"/>
        <v>Niet</v>
      </c>
      <c r="W207" s="1" t="str">
        <f t="shared" si="22"/>
        <v>Niet</v>
      </c>
      <c r="X207" s="1" t="str">
        <f t="shared" si="32"/>
        <v>Niet</v>
      </c>
      <c r="Z207" s="1" t="s">
        <v>934</v>
      </c>
      <c r="AA207" s="1" t="s">
        <v>934</v>
      </c>
      <c r="AB207" s="1" t="s">
        <v>934</v>
      </c>
      <c r="AC207" s="1" t="s">
        <v>934</v>
      </c>
      <c r="AD207" s="1" t="s">
        <v>934</v>
      </c>
      <c r="AE207" s="1" t="s">
        <v>934</v>
      </c>
      <c r="AF207" s="1" t="s">
        <v>934</v>
      </c>
      <c r="AG207" s="1" t="s">
        <v>934</v>
      </c>
      <c r="AH207" s="1" t="s">
        <v>934</v>
      </c>
      <c r="AI207" s="1" t="s">
        <v>934</v>
      </c>
      <c r="AK207" s="1" t="s">
        <v>934</v>
      </c>
      <c r="AL207" s="1" t="s">
        <v>934</v>
      </c>
      <c r="AM207" s="1" t="s">
        <v>934</v>
      </c>
      <c r="AN207" s="1" t="s">
        <v>934</v>
      </c>
      <c r="AO207" s="1" t="s">
        <v>934</v>
      </c>
      <c r="AP207" s="1" t="s">
        <v>934</v>
      </c>
      <c r="AQ207" s="1" t="s">
        <v>934</v>
      </c>
      <c r="AS207" s="163"/>
    </row>
    <row r="208" spans="1:45" ht="14.45" customHeight="1" outlineLevel="5" x14ac:dyDescent="0.25">
      <c r="A208" s="3" t="str">
        <f>P208</f>
        <v>Referentiemaatvoering</v>
      </c>
      <c r="B208" s="9"/>
      <c r="C208" s="9"/>
      <c r="E208" s="308"/>
      <c r="G208" s="302"/>
      <c r="I208" s="314"/>
      <c r="J208" s="171"/>
      <c r="K208" s="312"/>
      <c r="L208" s="10"/>
      <c r="M208" s="302"/>
      <c r="O208" s="306"/>
      <c r="P208" s="3" t="s">
        <v>48</v>
      </c>
      <c r="R208" s="1"/>
      <c r="S208" s="1"/>
      <c r="T208" s="1"/>
      <c r="V208" s="1" t="str">
        <f t="shared" si="21"/>
        <v>Niet</v>
      </c>
      <c r="W208" s="1" t="str">
        <f t="shared" si="22"/>
        <v>Niet</v>
      </c>
      <c r="X208" s="1" t="str">
        <f t="shared" si="32"/>
        <v>Niet</v>
      </c>
      <c r="Z208" s="1" t="s">
        <v>934</v>
      </c>
      <c r="AA208" s="1" t="s">
        <v>934</v>
      </c>
      <c r="AB208" s="1" t="s">
        <v>934</v>
      </c>
      <c r="AC208" s="1" t="s">
        <v>934</v>
      </c>
      <c r="AD208" s="1" t="s">
        <v>934</v>
      </c>
      <c r="AE208" s="1" t="s">
        <v>934</v>
      </c>
      <c r="AF208" s="1" t="s">
        <v>934</v>
      </c>
      <c r="AG208" s="1" t="s">
        <v>934</v>
      </c>
      <c r="AH208" s="1" t="s">
        <v>934</v>
      </c>
      <c r="AI208" s="1" t="s">
        <v>934</v>
      </c>
      <c r="AK208" s="1" t="s">
        <v>934</v>
      </c>
      <c r="AL208" s="1" t="s">
        <v>934</v>
      </c>
      <c r="AM208" s="1" t="s">
        <v>934</v>
      </c>
      <c r="AN208" s="1" t="s">
        <v>934</v>
      </c>
      <c r="AO208" s="1" t="s">
        <v>934</v>
      </c>
      <c r="AP208" s="1" t="s">
        <v>934</v>
      </c>
      <c r="AQ208" s="1" t="s">
        <v>934</v>
      </c>
      <c r="AS208" s="163"/>
    </row>
    <row r="209" spans="1:45" ht="14.45" customHeight="1" outlineLevel="4" x14ac:dyDescent="0.25">
      <c r="A209" s="3" t="str">
        <f t="shared" si="35"/>
        <v>Bewerking</v>
      </c>
      <c r="B209" s="9"/>
      <c r="C209" s="9"/>
      <c r="E209" s="308"/>
      <c r="G209" s="302"/>
      <c r="I209" s="314"/>
      <c r="J209" s="171"/>
      <c r="K209" s="312"/>
      <c r="L209" s="10"/>
      <c r="M209" s="302"/>
      <c r="N209" s="14" t="s">
        <v>49</v>
      </c>
      <c r="R209" s="1"/>
      <c r="S209" s="1"/>
      <c r="T209" s="1"/>
      <c r="V209" s="1" t="str">
        <f t="shared" si="21"/>
        <v>Niet</v>
      </c>
      <c r="W209" s="1" t="str">
        <f t="shared" si="22"/>
        <v>Niet</v>
      </c>
      <c r="X209" s="1" t="str">
        <f t="shared" si="32"/>
        <v>Niet</v>
      </c>
      <c r="Z209" s="1" t="s">
        <v>934</v>
      </c>
      <c r="AA209" s="1" t="s">
        <v>934</v>
      </c>
      <c r="AB209" s="1" t="s">
        <v>934</v>
      </c>
      <c r="AC209" s="1" t="s">
        <v>934</v>
      </c>
      <c r="AD209" s="1" t="s">
        <v>934</v>
      </c>
      <c r="AE209" s="1" t="s">
        <v>934</v>
      </c>
      <c r="AF209" s="1" t="s">
        <v>934</v>
      </c>
      <c r="AG209" s="1" t="s">
        <v>934</v>
      </c>
      <c r="AH209" s="1" t="s">
        <v>934</v>
      </c>
      <c r="AI209" s="1" t="s">
        <v>934</v>
      </c>
      <c r="AK209" s="1" t="s">
        <v>934</v>
      </c>
      <c r="AL209" s="1" t="s">
        <v>934</v>
      </c>
      <c r="AM209" s="1" t="s">
        <v>934</v>
      </c>
      <c r="AN209" s="1" t="s">
        <v>934</v>
      </c>
      <c r="AO209" s="1" t="s">
        <v>934</v>
      </c>
      <c r="AP209" s="1" t="s">
        <v>934</v>
      </c>
      <c r="AQ209" s="1" t="s">
        <v>934</v>
      </c>
      <c r="AS209" s="163"/>
    </row>
    <row r="210" spans="1:45" ht="14.45" customHeight="1" outlineLevel="3" x14ac:dyDescent="0.25">
      <c r="A210" s="8" t="str">
        <f t="shared" si="34"/>
        <v>Mof [+]</v>
      </c>
      <c r="B210" s="9"/>
      <c r="C210" s="9"/>
      <c r="E210" s="308"/>
      <c r="G210" s="302"/>
      <c r="I210" s="314"/>
      <c r="J210" s="171"/>
      <c r="K210" s="312"/>
      <c r="L210" s="18" t="s">
        <v>771</v>
      </c>
      <c r="R210" s="1"/>
      <c r="S210" s="1"/>
      <c r="T210" s="1"/>
      <c r="V210" s="1" t="str">
        <f t="shared" si="21"/>
        <v>Niet</v>
      </c>
      <c r="W210" s="1" t="str">
        <f t="shared" si="22"/>
        <v>Niet</v>
      </c>
      <c r="X210" s="1" t="str">
        <f t="shared" si="32"/>
        <v>Niet</v>
      </c>
      <c r="Z210" s="1" t="s">
        <v>934</v>
      </c>
      <c r="AA210" s="1" t="s">
        <v>934</v>
      </c>
      <c r="AB210" s="1" t="s">
        <v>934</v>
      </c>
      <c r="AC210" s="1" t="s">
        <v>934</v>
      </c>
      <c r="AD210" s="1" t="s">
        <v>934</v>
      </c>
      <c r="AE210" s="1" t="s">
        <v>934</v>
      </c>
      <c r="AF210" s="1" t="s">
        <v>934</v>
      </c>
      <c r="AG210" s="1" t="s">
        <v>934</v>
      </c>
      <c r="AH210" s="1" t="s">
        <v>934</v>
      </c>
      <c r="AI210" s="1" t="s">
        <v>934</v>
      </c>
      <c r="AK210" s="1" t="s">
        <v>934</v>
      </c>
      <c r="AL210" s="1" t="s">
        <v>934</v>
      </c>
      <c r="AM210" s="1" t="s">
        <v>934</v>
      </c>
      <c r="AN210" s="1" t="s">
        <v>934</v>
      </c>
      <c r="AO210" s="1" t="s">
        <v>934</v>
      </c>
      <c r="AP210" s="1" t="s">
        <v>934</v>
      </c>
      <c r="AQ210" s="1" t="s">
        <v>934</v>
      </c>
      <c r="AS210" s="163"/>
    </row>
    <row r="211" spans="1:45" ht="14.45" customHeight="1" outlineLevel="4" x14ac:dyDescent="0.25">
      <c r="A211" s="8" t="str">
        <f>N211</f>
        <v>TypeMof</v>
      </c>
      <c r="B211" s="9"/>
      <c r="C211" s="9"/>
      <c r="E211" s="308"/>
      <c r="G211" s="302"/>
      <c r="I211" s="314"/>
      <c r="J211" s="171"/>
      <c r="K211" s="312"/>
      <c r="L211" s="10"/>
      <c r="M211" s="302" t="s">
        <v>493</v>
      </c>
      <c r="N211" s="18" t="s">
        <v>756</v>
      </c>
      <c r="R211" s="1"/>
      <c r="S211" s="1"/>
      <c r="T211" s="1"/>
      <c r="V211" s="1" t="str">
        <f t="shared" si="21"/>
        <v>Niet</v>
      </c>
      <c r="W211" s="1" t="str">
        <f t="shared" si="22"/>
        <v>Niet</v>
      </c>
      <c r="X211" s="1" t="str">
        <f t="shared" si="32"/>
        <v>Niet</v>
      </c>
      <c r="Z211" s="1" t="s">
        <v>934</v>
      </c>
      <c r="AA211" s="1" t="s">
        <v>934</v>
      </c>
      <c r="AB211" s="1" t="s">
        <v>934</v>
      </c>
      <c r="AC211" s="1" t="s">
        <v>934</v>
      </c>
      <c r="AD211" s="1" t="s">
        <v>934</v>
      </c>
      <c r="AE211" s="1" t="s">
        <v>934</v>
      </c>
      <c r="AF211" s="1" t="s">
        <v>934</v>
      </c>
      <c r="AG211" s="1" t="s">
        <v>934</v>
      </c>
      <c r="AH211" s="1" t="s">
        <v>934</v>
      </c>
      <c r="AI211" s="1" t="s">
        <v>934</v>
      </c>
      <c r="AK211" s="1" t="s">
        <v>934</v>
      </c>
      <c r="AL211" s="1" t="s">
        <v>934</v>
      </c>
      <c r="AM211" s="1" t="s">
        <v>934</v>
      </c>
      <c r="AN211" s="1" t="s">
        <v>934</v>
      </c>
      <c r="AO211" s="1" t="s">
        <v>934</v>
      </c>
      <c r="AP211" s="1" t="s">
        <v>934</v>
      </c>
      <c r="AQ211" s="1" t="s">
        <v>934</v>
      </c>
      <c r="AS211" s="163"/>
    </row>
    <row r="212" spans="1:45" ht="14.45" customHeight="1" outlineLevel="4" x14ac:dyDescent="0.25">
      <c r="A212" s="3" t="str">
        <f t="shared" ref="A212:A216" si="36">N212</f>
        <v>PuntGeometrie</v>
      </c>
      <c r="B212" s="9"/>
      <c r="C212" s="9"/>
      <c r="E212" s="308"/>
      <c r="G212" s="302"/>
      <c r="I212" s="314"/>
      <c r="J212" s="171"/>
      <c r="K212" s="312"/>
      <c r="L212" s="10"/>
      <c r="M212" s="302"/>
      <c r="N212" s="14" t="s">
        <v>52</v>
      </c>
      <c r="R212" s="1"/>
      <c r="S212" s="1"/>
      <c r="T212" s="1"/>
      <c r="V212" s="1" t="str">
        <f t="shared" si="21"/>
        <v>Niet</v>
      </c>
      <c r="W212" s="1" t="str">
        <f t="shared" si="22"/>
        <v>Niet</v>
      </c>
      <c r="X212" s="1" t="str">
        <f t="shared" si="32"/>
        <v>Niet</v>
      </c>
      <c r="Z212" s="1" t="s">
        <v>934</v>
      </c>
      <c r="AA212" s="1" t="s">
        <v>934</v>
      </c>
      <c r="AB212" s="1" t="s">
        <v>934</v>
      </c>
      <c r="AC212" s="1" t="s">
        <v>934</v>
      </c>
      <c r="AD212" s="1" t="s">
        <v>934</v>
      </c>
      <c r="AE212" s="1" t="s">
        <v>934</v>
      </c>
      <c r="AF212" s="1" t="s">
        <v>934</v>
      </c>
      <c r="AG212" s="1" t="s">
        <v>934</v>
      </c>
      <c r="AH212" s="1" t="s">
        <v>934</v>
      </c>
      <c r="AI212" s="1" t="s">
        <v>934</v>
      </c>
      <c r="AK212" s="1" t="s">
        <v>934</v>
      </c>
      <c r="AL212" s="1" t="s">
        <v>934</v>
      </c>
      <c r="AM212" s="1" t="s">
        <v>934</v>
      </c>
      <c r="AN212" s="1" t="s">
        <v>934</v>
      </c>
      <c r="AO212" s="1" t="s">
        <v>934</v>
      </c>
      <c r="AP212" s="1" t="s">
        <v>934</v>
      </c>
      <c r="AQ212" s="1" t="s">
        <v>934</v>
      </c>
      <c r="AS212" s="163"/>
    </row>
    <row r="213" spans="1:45" ht="14.45" customHeight="1" outlineLevel="5" x14ac:dyDescent="0.25">
      <c r="A213" s="8" t="str">
        <f>P213</f>
        <v>Hoek</v>
      </c>
      <c r="B213" s="9"/>
      <c r="C213" s="9"/>
      <c r="E213" s="308"/>
      <c r="G213" s="302"/>
      <c r="I213" s="314"/>
      <c r="J213" s="171"/>
      <c r="K213" s="312"/>
      <c r="L213" s="10"/>
      <c r="M213" s="302"/>
      <c r="O213" s="306" t="s">
        <v>52</v>
      </c>
      <c r="P213" s="8" t="s">
        <v>53</v>
      </c>
      <c r="R213" s="1"/>
      <c r="S213" s="1"/>
      <c r="T213" s="1"/>
      <c r="V213" s="1" t="str">
        <f t="shared" si="21"/>
        <v>Niet</v>
      </c>
      <c r="W213" s="1" t="str">
        <f t="shared" si="22"/>
        <v>Niet</v>
      </c>
      <c r="X213" s="1" t="str">
        <f t="shared" si="32"/>
        <v>Niet</v>
      </c>
      <c r="Z213" s="1" t="s">
        <v>934</v>
      </c>
      <c r="AA213" s="1" t="s">
        <v>934</v>
      </c>
      <c r="AB213" s="1" t="s">
        <v>934</v>
      </c>
      <c r="AC213" s="1" t="s">
        <v>934</v>
      </c>
      <c r="AD213" s="1" t="s">
        <v>934</v>
      </c>
      <c r="AE213" s="1" t="s">
        <v>934</v>
      </c>
      <c r="AF213" s="1" t="s">
        <v>934</v>
      </c>
      <c r="AG213" s="1" t="s">
        <v>934</v>
      </c>
      <c r="AH213" s="1" t="s">
        <v>934</v>
      </c>
      <c r="AI213" s="1" t="s">
        <v>934</v>
      </c>
      <c r="AK213" s="1" t="s">
        <v>934</v>
      </c>
      <c r="AL213" s="1" t="s">
        <v>934</v>
      </c>
      <c r="AM213" s="1" t="s">
        <v>934</v>
      </c>
      <c r="AN213" s="1" t="s">
        <v>934</v>
      </c>
      <c r="AO213" s="1" t="s">
        <v>934</v>
      </c>
      <c r="AP213" s="1" t="s">
        <v>934</v>
      </c>
      <c r="AQ213" s="1" t="s">
        <v>934</v>
      </c>
      <c r="AS213" s="163"/>
    </row>
    <row r="214" spans="1:45" ht="14.45" customHeight="1" outlineLevel="5" x14ac:dyDescent="0.25">
      <c r="A214" s="8" t="str">
        <f t="shared" ref="A214:A215" si="37">P214</f>
        <v>Punt</v>
      </c>
      <c r="B214" s="9"/>
      <c r="C214" s="9"/>
      <c r="E214" s="308"/>
      <c r="G214" s="302"/>
      <c r="I214" s="314"/>
      <c r="J214" s="171"/>
      <c r="K214" s="312"/>
      <c r="L214" s="10"/>
      <c r="M214" s="302"/>
      <c r="O214" s="306"/>
      <c r="P214" s="8" t="s">
        <v>54</v>
      </c>
      <c r="R214" s="1"/>
      <c r="S214" s="1"/>
      <c r="T214" s="1"/>
      <c r="V214" s="1" t="str">
        <f t="shared" si="21"/>
        <v>Niet</v>
      </c>
      <c r="W214" s="1" t="str">
        <f t="shared" si="22"/>
        <v>Niet</v>
      </c>
      <c r="X214" s="1" t="str">
        <f t="shared" si="32"/>
        <v>Niet</v>
      </c>
      <c r="Z214" s="1" t="s">
        <v>934</v>
      </c>
      <c r="AA214" s="1" t="s">
        <v>934</v>
      </c>
      <c r="AB214" s="1" t="s">
        <v>934</v>
      </c>
      <c r="AC214" s="1" t="s">
        <v>934</v>
      </c>
      <c r="AD214" s="1" t="s">
        <v>934</v>
      </c>
      <c r="AE214" s="1" t="s">
        <v>934</v>
      </c>
      <c r="AF214" s="1" t="s">
        <v>934</v>
      </c>
      <c r="AG214" s="1" t="s">
        <v>934</v>
      </c>
      <c r="AH214" s="1" t="s">
        <v>934</v>
      </c>
      <c r="AI214" s="1" t="s">
        <v>934</v>
      </c>
      <c r="AK214" s="1" t="s">
        <v>934</v>
      </c>
      <c r="AL214" s="1" t="s">
        <v>934</v>
      </c>
      <c r="AM214" s="1" t="s">
        <v>934</v>
      </c>
      <c r="AN214" s="1" t="s">
        <v>934</v>
      </c>
      <c r="AO214" s="1" t="s">
        <v>934</v>
      </c>
      <c r="AP214" s="1" t="s">
        <v>934</v>
      </c>
      <c r="AQ214" s="1" t="s">
        <v>934</v>
      </c>
      <c r="AS214" s="163"/>
    </row>
    <row r="215" spans="1:45" ht="14.45" customHeight="1" outlineLevel="5" x14ac:dyDescent="0.25">
      <c r="A215" s="3" t="str">
        <f t="shared" si="37"/>
        <v>Referentiemaatvoering</v>
      </c>
      <c r="B215" s="9"/>
      <c r="C215" s="9"/>
      <c r="E215" s="308"/>
      <c r="G215" s="302"/>
      <c r="I215" s="314"/>
      <c r="J215" s="171"/>
      <c r="K215" s="312"/>
      <c r="L215" s="10"/>
      <c r="M215" s="302"/>
      <c r="O215" s="306"/>
      <c r="P215" s="3" t="s">
        <v>48</v>
      </c>
      <c r="R215" s="1"/>
      <c r="S215" s="1"/>
      <c r="T215" s="1"/>
      <c r="V215" s="1" t="str">
        <f t="shared" si="21"/>
        <v>Niet</v>
      </c>
      <c r="W215" s="1" t="str">
        <f t="shared" si="22"/>
        <v>Niet</v>
      </c>
      <c r="X215" s="1" t="str">
        <f t="shared" si="32"/>
        <v>Niet</v>
      </c>
      <c r="Z215" s="1" t="s">
        <v>934</v>
      </c>
      <c r="AA215" s="1" t="s">
        <v>934</v>
      </c>
      <c r="AB215" s="1" t="s">
        <v>934</v>
      </c>
      <c r="AC215" s="1" t="s">
        <v>934</v>
      </c>
      <c r="AD215" s="1" t="s">
        <v>934</v>
      </c>
      <c r="AE215" s="1" t="s">
        <v>934</v>
      </c>
      <c r="AF215" s="1" t="s">
        <v>934</v>
      </c>
      <c r="AG215" s="1" t="s">
        <v>934</v>
      </c>
      <c r="AH215" s="1" t="s">
        <v>934</v>
      </c>
      <c r="AI215" s="1" t="s">
        <v>934</v>
      </c>
      <c r="AK215" s="1" t="s">
        <v>934</v>
      </c>
      <c r="AL215" s="1" t="s">
        <v>934</v>
      </c>
      <c r="AM215" s="1" t="s">
        <v>934</v>
      </c>
      <c r="AN215" s="1" t="s">
        <v>934</v>
      </c>
      <c r="AO215" s="1" t="s">
        <v>934</v>
      </c>
      <c r="AP215" s="1" t="s">
        <v>934</v>
      </c>
      <c r="AQ215" s="1" t="s">
        <v>934</v>
      </c>
      <c r="AS215" s="163"/>
    </row>
    <row r="216" spans="1:45" ht="14.45" customHeight="1" outlineLevel="4" x14ac:dyDescent="0.25">
      <c r="A216" s="3" t="str">
        <f t="shared" si="36"/>
        <v>Bewerking</v>
      </c>
      <c r="B216" s="9"/>
      <c r="C216" s="9"/>
      <c r="E216" s="308"/>
      <c r="G216" s="302"/>
      <c r="I216" s="314"/>
      <c r="J216" s="171"/>
      <c r="K216" s="312"/>
      <c r="L216" s="10"/>
      <c r="M216" s="302"/>
      <c r="N216" s="14" t="s">
        <v>49</v>
      </c>
      <c r="R216" s="1"/>
      <c r="S216" s="1"/>
      <c r="T216" s="1"/>
      <c r="V216" s="1" t="str">
        <f t="shared" si="21"/>
        <v>Niet</v>
      </c>
      <c r="W216" s="1" t="str">
        <f t="shared" si="22"/>
        <v>Niet</v>
      </c>
      <c r="X216" s="1" t="str">
        <f t="shared" si="32"/>
        <v>Niet</v>
      </c>
      <c r="Z216" s="1" t="s">
        <v>934</v>
      </c>
      <c r="AA216" s="1" t="s">
        <v>934</v>
      </c>
      <c r="AB216" s="1" t="s">
        <v>934</v>
      </c>
      <c r="AC216" s="1" t="s">
        <v>934</v>
      </c>
      <c r="AD216" s="1" t="s">
        <v>934</v>
      </c>
      <c r="AE216" s="1" t="s">
        <v>934</v>
      </c>
      <c r="AF216" s="1" t="s">
        <v>934</v>
      </c>
      <c r="AG216" s="1" t="s">
        <v>934</v>
      </c>
      <c r="AH216" s="1" t="s">
        <v>934</v>
      </c>
      <c r="AI216" s="1" t="s">
        <v>934</v>
      </c>
      <c r="AK216" s="1" t="s">
        <v>934</v>
      </c>
      <c r="AL216" s="1" t="s">
        <v>934</v>
      </c>
      <c r="AM216" s="1" t="s">
        <v>934</v>
      </c>
      <c r="AN216" s="1" t="s">
        <v>934</v>
      </c>
      <c r="AO216" s="1" t="s">
        <v>934</v>
      </c>
      <c r="AP216" s="1" t="s">
        <v>934</v>
      </c>
      <c r="AQ216" s="1" t="s">
        <v>934</v>
      </c>
      <c r="AS216" s="163"/>
    </row>
    <row r="217" spans="1:45" ht="14.45" customHeight="1" outlineLevel="3" x14ac:dyDescent="0.25">
      <c r="A217" s="20"/>
      <c r="B217" s="9"/>
      <c r="C217" s="9"/>
      <c r="E217" s="308"/>
      <c r="G217" s="302"/>
      <c r="I217" s="314"/>
      <c r="J217" s="171"/>
      <c r="K217" s="11"/>
      <c r="R217" s="1"/>
      <c r="S217" s="1"/>
      <c r="T217" s="1"/>
      <c r="V217" s="1" t="str">
        <f t="shared" si="21"/>
        <v>Niet</v>
      </c>
      <c r="W217" s="1" t="str">
        <f t="shared" si="22"/>
        <v>Niet</v>
      </c>
      <c r="X217" s="1" t="str">
        <f t="shared" si="32"/>
        <v>Niet</v>
      </c>
      <c r="Z217" s="1" t="s">
        <v>934</v>
      </c>
      <c r="AA217" s="1" t="s">
        <v>934</v>
      </c>
      <c r="AB217" s="1" t="s">
        <v>934</v>
      </c>
      <c r="AC217" s="1" t="s">
        <v>934</v>
      </c>
      <c r="AD217" s="1" t="s">
        <v>934</v>
      </c>
      <c r="AE217" s="1" t="s">
        <v>934</v>
      </c>
      <c r="AF217" s="1" t="s">
        <v>934</v>
      </c>
      <c r="AG217" s="1" t="s">
        <v>934</v>
      </c>
      <c r="AH217" s="1" t="s">
        <v>934</v>
      </c>
      <c r="AI217" s="1" t="s">
        <v>934</v>
      </c>
      <c r="AK217" s="1" t="s">
        <v>934</v>
      </c>
      <c r="AL217" s="1" t="s">
        <v>934</v>
      </c>
      <c r="AM217" s="1" t="s">
        <v>934</v>
      </c>
      <c r="AN217" s="1" t="s">
        <v>934</v>
      </c>
      <c r="AO217" s="1" t="s">
        <v>934</v>
      </c>
      <c r="AP217" s="1" t="s">
        <v>934</v>
      </c>
      <c r="AQ217" s="1" t="s">
        <v>934</v>
      </c>
      <c r="AS217" s="163"/>
    </row>
    <row r="218" spans="1:45" ht="14.45" customHeight="1" outlineLevel="2" x14ac:dyDescent="0.25">
      <c r="A218" s="3" t="str">
        <f t="shared" si="33"/>
        <v>AansluitingCAI [+]</v>
      </c>
      <c r="B218" s="9" t="s">
        <v>341</v>
      </c>
      <c r="C218" s="9" t="s">
        <v>348</v>
      </c>
      <c r="E218" s="308"/>
      <c r="G218" s="302"/>
      <c r="I218" s="314"/>
      <c r="J218" s="174" t="s">
        <v>757</v>
      </c>
      <c r="K218" s="11"/>
      <c r="R218" s="1"/>
      <c r="S218" s="1"/>
      <c r="T218" s="1"/>
      <c r="V218" s="1" t="str">
        <f t="shared" si="21"/>
        <v>Niet</v>
      </c>
      <c r="W218" s="1" t="str">
        <f t="shared" si="22"/>
        <v>Niet</v>
      </c>
      <c r="X218" s="1" t="str">
        <f t="shared" si="32"/>
        <v>Niet</v>
      </c>
      <c r="Z218" s="1" t="s">
        <v>934</v>
      </c>
      <c r="AA218" s="1" t="s">
        <v>934</v>
      </c>
      <c r="AB218" s="1" t="s">
        <v>934</v>
      </c>
      <c r="AC218" s="1" t="s">
        <v>934</v>
      </c>
      <c r="AD218" s="1" t="s">
        <v>934</v>
      </c>
      <c r="AE218" s="1" t="s">
        <v>934</v>
      </c>
      <c r="AF218" s="1" t="s">
        <v>934</v>
      </c>
      <c r="AG218" s="1" t="s">
        <v>934</v>
      </c>
      <c r="AH218" s="1" t="s">
        <v>934</v>
      </c>
      <c r="AI218" s="1" t="s">
        <v>934</v>
      </c>
      <c r="AK218" s="1" t="s">
        <v>934</v>
      </c>
      <c r="AL218" s="1" t="s">
        <v>934</v>
      </c>
      <c r="AM218" s="1" t="s">
        <v>934</v>
      </c>
      <c r="AN218" s="1" t="s">
        <v>934</v>
      </c>
      <c r="AO218" s="1" t="s">
        <v>934</v>
      </c>
      <c r="AP218" s="1" t="s">
        <v>934</v>
      </c>
      <c r="AQ218" s="1" t="s">
        <v>934</v>
      </c>
      <c r="AS218" s="22"/>
    </row>
    <row r="219" spans="1:45" ht="14.45" customHeight="1" outlineLevel="3" x14ac:dyDescent="0.25">
      <c r="A219" s="8" t="str">
        <f>L219</f>
        <v>Hoofdinfra [+]</v>
      </c>
      <c r="B219" s="9"/>
      <c r="C219" s="9"/>
      <c r="E219" s="308"/>
      <c r="G219" s="302"/>
      <c r="I219" s="314"/>
      <c r="J219" s="171"/>
      <c r="K219" s="312" t="s">
        <v>97</v>
      </c>
      <c r="L219" s="18" t="s">
        <v>197</v>
      </c>
      <c r="R219" s="1"/>
      <c r="S219" s="1"/>
      <c r="T219" s="1"/>
      <c r="V219" s="1" t="str">
        <f t="shared" si="21"/>
        <v>Niet</v>
      </c>
      <c r="W219" s="1" t="str">
        <f t="shared" si="22"/>
        <v>Niet</v>
      </c>
      <c r="X219" s="1" t="str">
        <f t="shared" si="32"/>
        <v>Niet</v>
      </c>
      <c r="Z219" s="1" t="s">
        <v>934</v>
      </c>
      <c r="AA219" s="1" t="s">
        <v>934</v>
      </c>
      <c r="AB219" s="1" t="s">
        <v>934</v>
      </c>
      <c r="AC219" s="1" t="s">
        <v>934</v>
      </c>
      <c r="AD219" s="1" t="s">
        <v>934</v>
      </c>
      <c r="AE219" s="1" t="s">
        <v>934</v>
      </c>
      <c r="AF219" s="1" t="s">
        <v>934</v>
      </c>
      <c r="AG219" s="1" t="s">
        <v>934</v>
      </c>
      <c r="AH219" s="1" t="s">
        <v>934</v>
      </c>
      <c r="AI219" s="1" t="s">
        <v>934</v>
      </c>
      <c r="AK219" s="1" t="s">
        <v>934</v>
      </c>
      <c r="AL219" s="1" t="s">
        <v>934</v>
      </c>
      <c r="AM219" s="1" t="s">
        <v>934</v>
      </c>
      <c r="AN219" s="1" t="s">
        <v>934</v>
      </c>
      <c r="AO219" s="1" t="s">
        <v>934</v>
      </c>
      <c r="AP219" s="1" t="s">
        <v>934</v>
      </c>
      <c r="AQ219" s="1" t="s">
        <v>934</v>
      </c>
      <c r="AS219" s="163"/>
    </row>
    <row r="220" spans="1:45" ht="14.45" customHeight="1" outlineLevel="4" x14ac:dyDescent="0.25">
      <c r="A220" s="8" t="str">
        <f>N220</f>
        <v>TAPnummer</v>
      </c>
      <c r="B220" s="9"/>
      <c r="C220" s="9"/>
      <c r="E220" s="308"/>
      <c r="G220" s="302"/>
      <c r="I220" s="314"/>
      <c r="J220" s="171"/>
      <c r="K220" s="312"/>
      <c r="M220" s="166" t="s">
        <v>82</v>
      </c>
      <c r="N220" s="8" t="s">
        <v>758</v>
      </c>
      <c r="R220" s="1"/>
      <c r="S220" s="1"/>
      <c r="T220" s="1"/>
      <c r="V220" s="1" t="str">
        <f t="shared" si="21"/>
        <v>Niet</v>
      </c>
      <c r="W220" s="1" t="str">
        <f t="shared" si="22"/>
        <v>Niet</v>
      </c>
      <c r="X220" s="1" t="str">
        <f t="shared" si="32"/>
        <v>Niet</v>
      </c>
      <c r="Z220" s="1" t="s">
        <v>934</v>
      </c>
      <c r="AA220" s="1" t="s">
        <v>934</v>
      </c>
      <c r="AB220" s="1" t="s">
        <v>934</v>
      </c>
      <c r="AC220" s="1" t="s">
        <v>934</v>
      </c>
      <c r="AD220" s="1" t="s">
        <v>934</v>
      </c>
      <c r="AE220" s="1" t="s">
        <v>934</v>
      </c>
      <c r="AF220" s="1" t="s">
        <v>934</v>
      </c>
      <c r="AG220" s="1" t="s">
        <v>934</v>
      </c>
      <c r="AH220" s="1" t="s">
        <v>934</v>
      </c>
      <c r="AI220" s="1" t="s">
        <v>934</v>
      </c>
      <c r="AK220" s="1" t="s">
        <v>934</v>
      </c>
      <c r="AL220" s="1" t="s">
        <v>934</v>
      </c>
      <c r="AM220" s="1" t="s">
        <v>934</v>
      </c>
      <c r="AN220" s="1" t="s">
        <v>934</v>
      </c>
      <c r="AO220" s="1" t="s">
        <v>934</v>
      </c>
      <c r="AP220" s="1" t="s">
        <v>934</v>
      </c>
      <c r="AQ220" s="1" t="s">
        <v>934</v>
      </c>
      <c r="AS220" s="163"/>
    </row>
    <row r="221" spans="1:45" ht="14.45" customHeight="1" outlineLevel="3" x14ac:dyDescent="0.25">
      <c r="A221" s="8" t="str">
        <f t="shared" ref="A221:A229" si="38">L221</f>
        <v>Aansluitkabel [+]</v>
      </c>
      <c r="B221" s="9"/>
      <c r="C221" s="9"/>
      <c r="E221" s="308"/>
      <c r="G221" s="302"/>
      <c r="I221" s="314"/>
      <c r="J221" s="171"/>
      <c r="K221" s="312"/>
      <c r="L221" s="18" t="s">
        <v>195</v>
      </c>
      <c r="R221" s="1"/>
      <c r="S221" s="1"/>
      <c r="T221" s="1"/>
      <c r="V221" s="1" t="str">
        <f t="shared" si="21"/>
        <v>Niet</v>
      </c>
      <c r="W221" s="1" t="str">
        <f t="shared" si="22"/>
        <v>Niet</v>
      </c>
      <c r="X221" s="1" t="str">
        <f t="shared" si="32"/>
        <v>Niet</v>
      </c>
      <c r="Z221" s="1" t="s">
        <v>934</v>
      </c>
      <c r="AA221" s="1" t="s">
        <v>934</v>
      </c>
      <c r="AB221" s="1" t="s">
        <v>934</v>
      </c>
      <c r="AC221" s="1" t="s">
        <v>934</v>
      </c>
      <c r="AD221" s="1" t="s">
        <v>934</v>
      </c>
      <c r="AE221" s="1" t="s">
        <v>934</v>
      </c>
      <c r="AF221" s="1" t="s">
        <v>934</v>
      </c>
      <c r="AG221" s="1" t="s">
        <v>934</v>
      </c>
      <c r="AH221" s="1" t="s">
        <v>934</v>
      </c>
      <c r="AI221" s="1" t="s">
        <v>934</v>
      </c>
      <c r="AK221" s="1" t="s">
        <v>934</v>
      </c>
      <c r="AL221" s="1" t="s">
        <v>934</v>
      </c>
      <c r="AM221" s="1" t="s">
        <v>934</v>
      </c>
      <c r="AN221" s="1" t="s">
        <v>934</v>
      </c>
      <c r="AO221" s="1" t="s">
        <v>934</v>
      </c>
      <c r="AP221" s="1" t="s">
        <v>934</v>
      </c>
      <c r="AQ221" s="1" t="s">
        <v>934</v>
      </c>
      <c r="AS221" s="163"/>
    </row>
    <row r="222" spans="1:45" ht="14.45" customHeight="1" outlineLevel="4" x14ac:dyDescent="0.25">
      <c r="A222" s="8" t="str">
        <f>N222</f>
        <v>TypeAansluitkabel</v>
      </c>
      <c r="B222" s="9"/>
      <c r="C222" s="9"/>
      <c r="E222" s="308"/>
      <c r="G222" s="302"/>
      <c r="I222" s="314"/>
      <c r="J222" s="171"/>
      <c r="K222" s="312"/>
      <c r="M222" s="302" t="s">
        <v>91</v>
      </c>
      <c r="N222" s="18" t="s">
        <v>753</v>
      </c>
      <c r="R222" s="1"/>
      <c r="S222" s="1"/>
      <c r="T222" s="1"/>
      <c r="V222" s="1" t="str">
        <f t="shared" si="21"/>
        <v>Niet</v>
      </c>
      <c r="W222" s="1" t="str">
        <f t="shared" si="22"/>
        <v>Niet</v>
      </c>
      <c r="X222" s="1" t="str">
        <f t="shared" si="32"/>
        <v>Niet</v>
      </c>
      <c r="Z222" s="1" t="s">
        <v>934</v>
      </c>
      <c r="AA222" s="1" t="s">
        <v>934</v>
      </c>
      <c r="AB222" s="1" t="s">
        <v>934</v>
      </c>
      <c r="AC222" s="1" t="s">
        <v>934</v>
      </c>
      <c r="AD222" s="1" t="s">
        <v>934</v>
      </c>
      <c r="AE222" s="1" t="s">
        <v>934</v>
      </c>
      <c r="AF222" s="1" t="s">
        <v>934</v>
      </c>
      <c r="AG222" s="1" t="s">
        <v>934</v>
      </c>
      <c r="AH222" s="1" t="s">
        <v>934</v>
      </c>
      <c r="AI222" s="1" t="s">
        <v>934</v>
      </c>
      <c r="AK222" s="1" t="s">
        <v>934</v>
      </c>
      <c r="AL222" s="1" t="s">
        <v>934</v>
      </c>
      <c r="AM222" s="1" t="s">
        <v>934</v>
      </c>
      <c r="AN222" s="1" t="s">
        <v>934</v>
      </c>
      <c r="AO222" s="1" t="s">
        <v>934</v>
      </c>
      <c r="AP222" s="1" t="s">
        <v>934</v>
      </c>
      <c r="AQ222" s="1" t="s">
        <v>934</v>
      </c>
      <c r="AS222" s="163"/>
    </row>
    <row r="223" spans="1:45" ht="14.45" customHeight="1" outlineLevel="4" x14ac:dyDescent="0.25">
      <c r="A223" s="8" t="str">
        <f t="shared" ref="A223:A228" si="39">N223</f>
        <v>GepulsteLengte</v>
      </c>
      <c r="B223" s="9"/>
      <c r="C223" s="9"/>
      <c r="E223" s="308"/>
      <c r="G223" s="302"/>
      <c r="I223" s="314"/>
      <c r="J223" s="171"/>
      <c r="K223" s="312"/>
      <c r="M223" s="302"/>
      <c r="N223" s="18" t="s">
        <v>759</v>
      </c>
      <c r="R223" s="1"/>
      <c r="S223" s="1"/>
      <c r="T223" s="1"/>
      <c r="V223" s="1" t="str">
        <f t="shared" si="21"/>
        <v>Niet</v>
      </c>
      <c r="W223" s="1" t="str">
        <f t="shared" si="22"/>
        <v>Niet</v>
      </c>
      <c r="X223" s="1" t="str">
        <f t="shared" si="32"/>
        <v>Niet</v>
      </c>
      <c r="Z223" s="1" t="s">
        <v>934</v>
      </c>
      <c r="AA223" s="1" t="s">
        <v>934</v>
      </c>
      <c r="AB223" s="1" t="s">
        <v>934</v>
      </c>
      <c r="AC223" s="1" t="s">
        <v>934</v>
      </c>
      <c r="AD223" s="1" t="s">
        <v>934</v>
      </c>
      <c r="AE223" s="1" t="s">
        <v>934</v>
      </c>
      <c r="AF223" s="1" t="s">
        <v>934</v>
      </c>
      <c r="AG223" s="1" t="s">
        <v>934</v>
      </c>
      <c r="AH223" s="1" t="s">
        <v>934</v>
      </c>
      <c r="AI223" s="1" t="s">
        <v>934</v>
      </c>
      <c r="AK223" s="1" t="s">
        <v>934</v>
      </c>
      <c r="AL223" s="1" t="s">
        <v>934</v>
      </c>
      <c r="AM223" s="1" t="s">
        <v>934</v>
      </c>
      <c r="AN223" s="1" t="s">
        <v>934</v>
      </c>
      <c r="AO223" s="1" t="s">
        <v>934</v>
      </c>
      <c r="AP223" s="1" t="s">
        <v>934</v>
      </c>
      <c r="AQ223" s="1" t="s">
        <v>934</v>
      </c>
      <c r="AS223" s="163"/>
    </row>
    <row r="224" spans="1:45" ht="14.45" customHeight="1" outlineLevel="4" x14ac:dyDescent="0.25">
      <c r="A224" s="8" t="str">
        <f t="shared" si="39"/>
        <v>IsDoorgetrokkenNaarHuiskamer</v>
      </c>
      <c r="B224" s="9"/>
      <c r="C224" s="9"/>
      <c r="E224" s="308"/>
      <c r="G224" s="302"/>
      <c r="I224" s="314"/>
      <c r="J224" s="171"/>
      <c r="K224" s="312"/>
      <c r="M224" s="302"/>
      <c r="N224" s="18" t="s">
        <v>760</v>
      </c>
      <c r="R224" s="1"/>
      <c r="S224" s="1"/>
      <c r="T224" s="1"/>
      <c r="V224" s="1" t="str">
        <f t="shared" si="21"/>
        <v>Niet</v>
      </c>
      <c r="W224" s="1" t="str">
        <f t="shared" si="22"/>
        <v>Niet</v>
      </c>
      <c r="X224" s="1" t="str">
        <f t="shared" si="32"/>
        <v>Niet</v>
      </c>
      <c r="Z224" s="1" t="s">
        <v>934</v>
      </c>
      <c r="AA224" s="1" t="s">
        <v>934</v>
      </c>
      <c r="AB224" s="1" t="s">
        <v>934</v>
      </c>
      <c r="AC224" s="1" t="s">
        <v>934</v>
      </c>
      <c r="AD224" s="1" t="s">
        <v>934</v>
      </c>
      <c r="AE224" s="1" t="s">
        <v>934</v>
      </c>
      <c r="AF224" s="1" t="s">
        <v>934</v>
      </c>
      <c r="AG224" s="1" t="s">
        <v>934</v>
      </c>
      <c r="AH224" s="1" t="s">
        <v>934</v>
      </c>
      <c r="AI224" s="1" t="s">
        <v>934</v>
      </c>
      <c r="AK224" s="1" t="s">
        <v>934</v>
      </c>
      <c r="AL224" s="1" t="s">
        <v>934</v>
      </c>
      <c r="AM224" s="1" t="s">
        <v>934</v>
      </c>
      <c r="AN224" s="1" t="s">
        <v>934</v>
      </c>
      <c r="AO224" s="1" t="s">
        <v>934</v>
      </c>
      <c r="AP224" s="1" t="s">
        <v>934</v>
      </c>
      <c r="AQ224" s="1" t="s">
        <v>934</v>
      </c>
      <c r="AS224" s="163"/>
    </row>
    <row r="225" spans="1:45" ht="14.45" customHeight="1" outlineLevel="4" x14ac:dyDescent="0.25">
      <c r="A225" s="3" t="str">
        <f t="shared" si="39"/>
        <v>LijnGeometrie [+]</v>
      </c>
      <c r="B225" s="9"/>
      <c r="C225" s="9"/>
      <c r="E225" s="308"/>
      <c r="G225" s="302"/>
      <c r="I225" s="314"/>
      <c r="J225" s="171"/>
      <c r="K225" s="312"/>
      <c r="M225" s="302"/>
      <c r="N225" s="14" t="s">
        <v>188</v>
      </c>
      <c r="R225" s="1"/>
      <c r="S225" s="1"/>
      <c r="T225" s="1"/>
      <c r="V225" s="1" t="str">
        <f t="shared" si="21"/>
        <v>Niet</v>
      </c>
      <c r="W225" s="1" t="str">
        <f t="shared" si="22"/>
        <v>Niet</v>
      </c>
      <c r="X225" s="1" t="str">
        <f t="shared" si="32"/>
        <v>Niet</v>
      </c>
      <c r="Z225" s="1" t="s">
        <v>934</v>
      </c>
      <c r="AA225" s="1" t="s">
        <v>934</v>
      </c>
      <c r="AB225" s="1" t="s">
        <v>934</v>
      </c>
      <c r="AC225" s="1" t="s">
        <v>934</v>
      </c>
      <c r="AD225" s="1" t="s">
        <v>934</v>
      </c>
      <c r="AE225" s="1" t="s">
        <v>934</v>
      </c>
      <c r="AF225" s="1" t="s">
        <v>934</v>
      </c>
      <c r="AG225" s="1" t="s">
        <v>934</v>
      </c>
      <c r="AH225" s="1" t="s">
        <v>934</v>
      </c>
      <c r="AI225" s="1" t="s">
        <v>934</v>
      </c>
      <c r="AK225" s="1" t="s">
        <v>934</v>
      </c>
      <c r="AL225" s="1" t="s">
        <v>934</v>
      </c>
      <c r="AM225" s="1" t="s">
        <v>934</v>
      </c>
      <c r="AN225" s="1" t="s">
        <v>934</v>
      </c>
      <c r="AO225" s="1" t="s">
        <v>934</v>
      </c>
      <c r="AP225" s="1" t="s">
        <v>934</v>
      </c>
      <c r="AQ225" s="1" t="s">
        <v>934</v>
      </c>
      <c r="AS225" s="163"/>
    </row>
    <row r="226" spans="1:45" ht="14.45" customHeight="1" outlineLevel="5" x14ac:dyDescent="0.25">
      <c r="A226" s="8" t="str">
        <f>P226</f>
        <v>Lijnpunten</v>
      </c>
      <c r="B226" s="9"/>
      <c r="C226" s="9"/>
      <c r="E226" s="308"/>
      <c r="G226" s="302"/>
      <c r="I226" s="314"/>
      <c r="J226" s="171"/>
      <c r="K226" s="312"/>
      <c r="M226" s="302"/>
      <c r="O226" s="306" t="s">
        <v>46</v>
      </c>
      <c r="P226" s="8" t="s">
        <v>47</v>
      </c>
      <c r="R226" s="1"/>
      <c r="S226" s="1"/>
      <c r="T226" s="1"/>
      <c r="V226" s="1" t="str">
        <f t="shared" si="21"/>
        <v>Niet</v>
      </c>
      <c r="W226" s="1" t="str">
        <f t="shared" si="22"/>
        <v>Niet</v>
      </c>
      <c r="X226" s="1" t="str">
        <f t="shared" si="32"/>
        <v>Niet</v>
      </c>
      <c r="Z226" s="1" t="s">
        <v>934</v>
      </c>
      <c r="AA226" s="1" t="s">
        <v>934</v>
      </c>
      <c r="AB226" s="1" t="s">
        <v>934</v>
      </c>
      <c r="AC226" s="1" t="s">
        <v>934</v>
      </c>
      <c r="AD226" s="1" t="s">
        <v>934</v>
      </c>
      <c r="AE226" s="1" t="s">
        <v>934</v>
      </c>
      <c r="AF226" s="1" t="s">
        <v>934</v>
      </c>
      <c r="AG226" s="1" t="s">
        <v>934</v>
      </c>
      <c r="AH226" s="1" t="s">
        <v>934</v>
      </c>
      <c r="AI226" s="1" t="s">
        <v>934</v>
      </c>
      <c r="AK226" s="1" t="s">
        <v>934</v>
      </c>
      <c r="AL226" s="1" t="s">
        <v>934</v>
      </c>
      <c r="AM226" s="1" t="s">
        <v>934</v>
      </c>
      <c r="AN226" s="1" t="s">
        <v>934</v>
      </c>
      <c r="AO226" s="1" t="s">
        <v>934</v>
      </c>
      <c r="AP226" s="1" t="s">
        <v>934</v>
      </c>
      <c r="AQ226" s="1" t="s">
        <v>934</v>
      </c>
      <c r="AS226" s="163"/>
    </row>
    <row r="227" spans="1:45" ht="14.45" customHeight="1" outlineLevel="5" x14ac:dyDescent="0.25">
      <c r="A227" s="3" t="str">
        <f>P227</f>
        <v>Referentiemaatvoering</v>
      </c>
      <c r="B227" s="9"/>
      <c r="C227" s="9"/>
      <c r="E227" s="308"/>
      <c r="G227" s="302"/>
      <c r="I227" s="314"/>
      <c r="J227" s="171"/>
      <c r="K227" s="312"/>
      <c r="M227" s="302"/>
      <c r="O227" s="306"/>
      <c r="P227" s="3" t="s">
        <v>48</v>
      </c>
      <c r="R227" s="1"/>
      <c r="S227" s="1"/>
      <c r="T227" s="1"/>
      <c r="V227" s="1" t="str">
        <f t="shared" si="21"/>
        <v>Niet</v>
      </c>
      <c r="W227" s="1" t="str">
        <f t="shared" si="22"/>
        <v>Niet</v>
      </c>
      <c r="X227" s="1" t="str">
        <f t="shared" si="32"/>
        <v>Niet</v>
      </c>
      <c r="Z227" s="1" t="s">
        <v>934</v>
      </c>
      <c r="AA227" s="1" t="s">
        <v>934</v>
      </c>
      <c r="AB227" s="1" t="s">
        <v>934</v>
      </c>
      <c r="AC227" s="1" t="s">
        <v>934</v>
      </c>
      <c r="AD227" s="1" t="s">
        <v>934</v>
      </c>
      <c r="AE227" s="1" t="s">
        <v>934</v>
      </c>
      <c r="AF227" s="1" t="s">
        <v>934</v>
      </c>
      <c r="AG227" s="1" t="s">
        <v>934</v>
      </c>
      <c r="AH227" s="1" t="s">
        <v>934</v>
      </c>
      <c r="AI227" s="1" t="s">
        <v>934</v>
      </c>
      <c r="AK227" s="1" t="s">
        <v>934</v>
      </c>
      <c r="AL227" s="1" t="s">
        <v>934</v>
      </c>
      <c r="AM227" s="1" t="s">
        <v>934</v>
      </c>
      <c r="AN227" s="1" t="s">
        <v>934</v>
      </c>
      <c r="AO227" s="1" t="s">
        <v>934</v>
      </c>
      <c r="AP227" s="1" t="s">
        <v>934</v>
      </c>
      <c r="AQ227" s="1" t="s">
        <v>934</v>
      </c>
      <c r="AS227" s="163"/>
    </row>
    <row r="228" spans="1:45" ht="14.45" customHeight="1" outlineLevel="4" x14ac:dyDescent="0.25">
      <c r="A228" s="3" t="str">
        <f t="shared" si="39"/>
        <v>Bewerking</v>
      </c>
      <c r="B228" s="9"/>
      <c r="C228" s="9"/>
      <c r="E228" s="308"/>
      <c r="G228" s="302"/>
      <c r="I228" s="314"/>
      <c r="J228" s="171"/>
      <c r="K228" s="312"/>
      <c r="M228" s="302"/>
      <c r="N228" s="14" t="s">
        <v>49</v>
      </c>
      <c r="R228" s="1"/>
      <c r="S228" s="1"/>
      <c r="T228" s="1"/>
      <c r="V228" s="1" t="str">
        <f t="shared" si="21"/>
        <v>Niet</v>
      </c>
      <c r="W228" s="1" t="str">
        <f t="shared" si="22"/>
        <v>Niet</v>
      </c>
      <c r="X228" s="1" t="str">
        <f t="shared" si="32"/>
        <v>Niet</v>
      </c>
      <c r="Z228" s="1" t="s">
        <v>934</v>
      </c>
      <c r="AA228" s="1" t="s">
        <v>934</v>
      </c>
      <c r="AB228" s="1" t="s">
        <v>934</v>
      </c>
      <c r="AC228" s="1" t="s">
        <v>934</v>
      </c>
      <c r="AD228" s="1" t="s">
        <v>934</v>
      </c>
      <c r="AE228" s="1" t="s">
        <v>934</v>
      </c>
      <c r="AF228" s="1" t="s">
        <v>934</v>
      </c>
      <c r="AG228" s="1" t="s">
        <v>934</v>
      </c>
      <c r="AH228" s="1" t="s">
        <v>934</v>
      </c>
      <c r="AI228" s="1" t="s">
        <v>934</v>
      </c>
      <c r="AK228" s="1" t="s">
        <v>934</v>
      </c>
      <c r="AL228" s="1" t="s">
        <v>934</v>
      </c>
      <c r="AM228" s="1" t="s">
        <v>934</v>
      </c>
      <c r="AN228" s="1" t="s">
        <v>934</v>
      </c>
      <c r="AO228" s="1" t="s">
        <v>934</v>
      </c>
      <c r="AP228" s="1" t="s">
        <v>934</v>
      </c>
      <c r="AQ228" s="1" t="s">
        <v>934</v>
      </c>
      <c r="AS228" s="163"/>
    </row>
    <row r="229" spans="1:45" ht="14.45" customHeight="1" outlineLevel="3" x14ac:dyDescent="0.25">
      <c r="A229" s="3" t="str">
        <f t="shared" si="38"/>
        <v>Koppeling [+]</v>
      </c>
      <c r="B229" s="9"/>
      <c r="C229" s="9"/>
      <c r="E229" s="308"/>
      <c r="G229" s="302"/>
      <c r="I229" s="314"/>
      <c r="J229" s="171"/>
      <c r="K229" s="312"/>
      <c r="L229" s="14" t="s">
        <v>191</v>
      </c>
      <c r="R229" s="1"/>
      <c r="S229" s="1"/>
      <c r="T229" s="1"/>
      <c r="V229" s="1" t="str">
        <f t="shared" si="21"/>
        <v>Niet</v>
      </c>
      <c r="W229" s="1" t="str">
        <f t="shared" si="22"/>
        <v>Niet</v>
      </c>
      <c r="X229" s="1" t="str">
        <f t="shared" si="32"/>
        <v>Niet</v>
      </c>
      <c r="Z229" s="1" t="s">
        <v>934</v>
      </c>
      <c r="AA229" s="1" t="s">
        <v>934</v>
      </c>
      <c r="AB229" s="1" t="s">
        <v>934</v>
      </c>
      <c r="AC229" s="1" t="s">
        <v>934</v>
      </c>
      <c r="AD229" s="1" t="s">
        <v>934</v>
      </c>
      <c r="AE229" s="1" t="s">
        <v>934</v>
      </c>
      <c r="AF229" s="1" t="s">
        <v>934</v>
      </c>
      <c r="AG229" s="1" t="s">
        <v>934</v>
      </c>
      <c r="AH229" s="1" t="s">
        <v>934</v>
      </c>
      <c r="AI229" s="1" t="s">
        <v>934</v>
      </c>
      <c r="AK229" s="1" t="s">
        <v>934</v>
      </c>
      <c r="AL229" s="1" t="s">
        <v>934</v>
      </c>
      <c r="AM229" s="1" t="s">
        <v>934</v>
      </c>
      <c r="AN229" s="1" t="s">
        <v>934</v>
      </c>
      <c r="AO229" s="1" t="s">
        <v>934</v>
      </c>
      <c r="AP229" s="1" t="s">
        <v>934</v>
      </c>
      <c r="AQ229" s="1" t="s">
        <v>934</v>
      </c>
      <c r="AS229" s="163"/>
    </row>
    <row r="230" spans="1:45" ht="14.45" customHeight="1" outlineLevel="4" x14ac:dyDescent="0.25">
      <c r="A230" s="8" t="str">
        <f>N230</f>
        <v>TypeKoppeling</v>
      </c>
      <c r="B230" s="9"/>
      <c r="C230" s="9"/>
      <c r="E230" s="308"/>
      <c r="G230" s="302"/>
      <c r="I230" s="314"/>
      <c r="J230" s="171"/>
      <c r="K230" s="312"/>
      <c r="M230" s="306" t="s">
        <v>50</v>
      </c>
      <c r="N230" s="18" t="s">
        <v>761</v>
      </c>
      <c r="R230" s="1"/>
      <c r="S230" s="1"/>
      <c r="T230" s="1"/>
      <c r="V230" s="1" t="str">
        <f t="shared" si="21"/>
        <v>Niet</v>
      </c>
      <c r="W230" s="1" t="str">
        <f t="shared" si="22"/>
        <v>Niet</v>
      </c>
      <c r="X230" s="1" t="str">
        <f t="shared" si="32"/>
        <v>Niet</v>
      </c>
      <c r="Z230" s="1" t="s">
        <v>934</v>
      </c>
      <c r="AA230" s="1" t="s">
        <v>934</v>
      </c>
      <c r="AB230" s="1" t="s">
        <v>934</v>
      </c>
      <c r="AC230" s="1" t="s">
        <v>934</v>
      </c>
      <c r="AD230" s="1" t="s">
        <v>934</v>
      </c>
      <c r="AE230" s="1" t="s">
        <v>934</v>
      </c>
      <c r="AF230" s="1" t="s">
        <v>934</v>
      </c>
      <c r="AG230" s="1" t="s">
        <v>934</v>
      </c>
      <c r="AH230" s="1" t="s">
        <v>934</v>
      </c>
      <c r="AI230" s="1" t="s">
        <v>934</v>
      </c>
      <c r="AK230" s="1" t="s">
        <v>934</v>
      </c>
      <c r="AL230" s="1" t="s">
        <v>934</v>
      </c>
      <c r="AM230" s="1" t="s">
        <v>934</v>
      </c>
      <c r="AN230" s="1" t="s">
        <v>934</v>
      </c>
      <c r="AO230" s="1" t="s">
        <v>934</v>
      </c>
      <c r="AP230" s="1" t="s">
        <v>934</v>
      </c>
      <c r="AQ230" s="1" t="s">
        <v>934</v>
      </c>
      <c r="AS230" s="163"/>
    </row>
    <row r="231" spans="1:45" ht="14.45" customHeight="1" outlineLevel="4" x14ac:dyDescent="0.25">
      <c r="A231" s="3" t="str">
        <f t="shared" ref="A231:A235" si="40">N231</f>
        <v>PuntGeometrie [+]</v>
      </c>
      <c r="B231" s="9"/>
      <c r="C231" s="9"/>
      <c r="E231" s="308"/>
      <c r="G231" s="302"/>
      <c r="I231" s="314"/>
      <c r="J231" s="171"/>
      <c r="K231" s="312"/>
      <c r="M231" s="306"/>
      <c r="N231" s="14" t="s">
        <v>181</v>
      </c>
      <c r="R231" s="1"/>
      <c r="S231" s="1"/>
      <c r="T231" s="1"/>
      <c r="V231" s="1" t="str">
        <f t="shared" si="21"/>
        <v>Niet</v>
      </c>
      <c r="W231" s="1" t="str">
        <f t="shared" si="22"/>
        <v>Niet</v>
      </c>
      <c r="X231" s="1" t="str">
        <f t="shared" si="32"/>
        <v>Niet</v>
      </c>
      <c r="Z231" s="1" t="s">
        <v>934</v>
      </c>
      <c r="AA231" s="1" t="s">
        <v>934</v>
      </c>
      <c r="AB231" s="1" t="s">
        <v>934</v>
      </c>
      <c r="AC231" s="1" t="s">
        <v>934</v>
      </c>
      <c r="AD231" s="1" t="s">
        <v>934</v>
      </c>
      <c r="AE231" s="1" t="s">
        <v>934</v>
      </c>
      <c r="AF231" s="1" t="s">
        <v>934</v>
      </c>
      <c r="AG231" s="1" t="s">
        <v>934</v>
      </c>
      <c r="AH231" s="1" t="s">
        <v>934</v>
      </c>
      <c r="AI231" s="1" t="s">
        <v>934</v>
      </c>
      <c r="AK231" s="1" t="s">
        <v>934</v>
      </c>
      <c r="AL231" s="1" t="s">
        <v>934</v>
      </c>
      <c r="AM231" s="1" t="s">
        <v>934</v>
      </c>
      <c r="AN231" s="1" t="s">
        <v>934</v>
      </c>
      <c r="AO231" s="1" t="s">
        <v>934</v>
      </c>
      <c r="AP231" s="1" t="s">
        <v>934</v>
      </c>
      <c r="AQ231" s="1" t="s">
        <v>934</v>
      </c>
      <c r="AS231" s="163"/>
    </row>
    <row r="232" spans="1:45" ht="14.45" customHeight="1" outlineLevel="5" x14ac:dyDescent="0.25">
      <c r="A232" s="8" t="str">
        <f>P232</f>
        <v>Hoek</v>
      </c>
      <c r="B232" s="9"/>
      <c r="C232" s="9"/>
      <c r="E232" s="308"/>
      <c r="G232" s="302"/>
      <c r="I232" s="314"/>
      <c r="J232" s="171"/>
      <c r="K232" s="312"/>
      <c r="M232" s="306"/>
      <c r="O232" s="306" t="s">
        <v>52</v>
      </c>
      <c r="P232" s="8" t="s">
        <v>53</v>
      </c>
      <c r="R232" s="1"/>
      <c r="S232" s="1"/>
      <c r="T232" s="1"/>
      <c r="V232" s="1" t="str">
        <f t="shared" si="21"/>
        <v>Niet</v>
      </c>
      <c r="W232" s="1" t="str">
        <f t="shared" si="22"/>
        <v>Niet</v>
      </c>
      <c r="X232" s="1" t="str">
        <f t="shared" si="32"/>
        <v>Niet</v>
      </c>
      <c r="Z232" s="1" t="s">
        <v>934</v>
      </c>
      <c r="AA232" s="1" t="s">
        <v>934</v>
      </c>
      <c r="AB232" s="1" t="s">
        <v>934</v>
      </c>
      <c r="AC232" s="1" t="s">
        <v>934</v>
      </c>
      <c r="AD232" s="1" t="s">
        <v>934</v>
      </c>
      <c r="AE232" s="1" t="s">
        <v>934</v>
      </c>
      <c r="AF232" s="1" t="s">
        <v>934</v>
      </c>
      <c r="AG232" s="1" t="s">
        <v>934</v>
      </c>
      <c r="AH232" s="1" t="s">
        <v>934</v>
      </c>
      <c r="AI232" s="1" t="s">
        <v>934</v>
      </c>
      <c r="AK232" s="1" t="s">
        <v>934</v>
      </c>
      <c r="AL232" s="1" t="s">
        <v>934</v>
      </c>
      <c r="AM232" s="1" t="s">
        <v>934</v>
      </c>
      <c r="AN232" s="1" t="s">
        <v>934</v>
      </c>
      <c r="AO232" s="1" t="s">
        <v>934</v>
      </c>
      <c r="AP232" s="1" t="s">
        <v>934</v>
      </c>
      <c r="AQ232" s="1" t="s">
        <v>934</v>
      </c>
      <c r="AS232" s="163"/>
    </row>
    <row r="233" spans="1:45" ht="14.45" customHeight="1" outlineLevel="5" x14ac:dyDescent="0.25">
      <c r="A233" s="8" t="str">
        <f t="shared" ref="A233:A234" si="41">P233</f>
        <v>Punt</v>
      </c>
      <c r="B233" s="9"/>
      <c r="C233" s="9"/>
      <c r="E233" s="308"/>
      <c r="G233" s="302"/>
      <c r="I233" s="314"/>
      <c r="J233" s="171"/>
      <c r="K233" s="312"/>
      <c r="M233" s="306"/>
      <c r="O233" s="306"/>
      <c r="P233" s="8" t="s">
        <v>54</v>
      </c>
      <c r="R233" s="1"/>
      <c r="S233" s="1"/>
      <c r="T233" s="1"/>
      <c r="V233" s="1" t="str">
        <f t="shared" si="21"/>
        <v>Niet</v>
      </c>
      <c r="W233" s="1" t="str">
        <f t="shared" si="22"/>
        <v>Niet</v>
      </c>
      <c r="X233" s="1" t="str">
        <f t="shared" si="32"/>
        <v>Niet</v>
      </c>
      <c r="Z233" s="1" t="s">
        <v>934</v>
      </c>
      <c r="AA233" s="1" t="s">
        <v>934</v>
      </c>
      <c r="AB233" s="1" t="s">
        <v>934</v>
      </c>
      <c r="AC233" s="1" t="s">
        <v>934</v>
      </c>
      <c r="AD233" s="1" t="s">
        <v>934</v>
      </c>
      <c r="AE233" s="1" t="s">
        <v>934</v>
      </c>
      <c r="AF233" s="1" t="s">
        <v>934</v>
      </c>
      <c r="AG233" s="1" t="s">
        <v>934</v>
      </c>
      <c r="AH233" s="1" t="s">
        <v>934</v>
      </c>
      <c r="AI233" s="1" t="s">
        <v>934</v>
      </c>
      <c r="AK233" s="1" t="s">
        <v>934</v>
      </c>
      <c r="AL233" s="1" t="s">
        <v>934</v>
      </c>
      <c r="AM233" s="1" t="s">
        <v>934</v>
      </c>
      <c r="AN233" s="1" t="s">
        <v>934</v>
      </c>
      <c r="AO233" s="1" t="s">
        <v>934</v>
      </c>
      <c r="AP233" s="1" t="s">
        <v>934</v>
      </c>
      <c r="AQ233" s="1" t="s">
        <v>934</v>
      </c>
      <c r="AS233" s="163"/>
    </row>
    <row r="234" spans="1:45" ht="14.45" customHeight="1" outlineLevel="5" x14ac:dyDescent="0.25">
      <c r="A234" s="3" t="str">
        <f t="shared" si="41"/>
        <v>Referentiemaatvoering</v>
      </c>
      <c r="B234" s="9"/>
      <c r="C234" s="9"/>
      <c r="E234" s="308"/>
      <c r="G234" s="302"/>
      <c r="I234" s="314"/>
      <c r="J234" s="171"/>
      <c r="K234" s="312"/>
      <c r="M234" s="306"/>
      <c r="O234" s="306"/>
      <c r="P234" s="3" t="s">
        <v>48</v>
      </c>
      <c r="R234" s="1"/>
      <c r="S234" s="1"/>
      <c r="T234" s="1"/>
      <c r="V234" s="1" t="str">
        <f t="shared" si="21"/>
        <v>Niet</v>
      </c>
      <c r="W234" s="1" t="str">
        <f t="shared" si="22"/>
        <v>Niet</v>
      </c>
      <c r="X234" s="1" t="str">
        <f t="shared" si="32"/>
        <v>Niet</v>
      </c>
      <c r="Z234" s="1" t="s">
        <v>934</v>
      </c>
      <c r="AA234" s="1" t="s">
        <v>934</v>
      </c>
      <c r="AB234" s="1" t="s">
        <v>934</v>
      </c>
      <c r="AC234" s="1" t="s">
        <v>934</v>
      </c>
      <c r="AD234" s="1" t="s">
        <v>934</v>
      </c>
      <c r="AE234" s="1" t="s">
        <v>934</v>
      </c>
      <c r="AF234" s="1" t="s">
        <v>934</v>
      </c>
      <c r="AG234" s="1" t="s">
        <v>934</v>
      </c>
      <c r="AH234" s="1" t="s">
        <v>934</v>
      </c>
      <c r="AI234" s="1" t="s">
        <v>934</v>
      </c>
      <c r="AK234" s="1" t="s">
        <v>934</v>
      </c>
      <c r="AL234" s="1" t="s">
        <v>934</v>
      </c>
      <c r="AM234" s="1" t="s">
        <v>934</v>
      </c>
      <c r="AN234" s="1" t="s">
        <v>934</v>
      </c>
      <c r="AO234" s="1" t="s">
        <v>934</v>
      </c>
      <c r="AP234" s="1" t="s">
        <v>934</v>
      </c>
      <c r="AQ234" s="1" t="s">
        <v>934</v>
      </c>
      <c r="AS234" s="163"/>
    </row>
    <row r="235" spans="1:45" ht="14.45" customHeight="1" outlineLevel="4" x14ac:dyDescent="0.25">
      <c r="A235" s="3" t="str">
        <f t="shared" si="40"/>
        <v>Bewerking</v>
      </c>
      <c r="B235" s="9"/>
      <c r="C235" s="9"/>
      <c r="E235" s="308"/>
      <c r="G235" s="302"/>
      <c r="I235" s="314"/>
      <c r="J235" s="171"/>
      <c r="K235" s="312"/>
      <c r="M235" s="306"/>
      <c r="N235" s="14" t="s">
        <v>49</v>
      </c>
      <c r="R235" s="1"/>
      <c r="S235" s="1"/>
      <c r="T235" s="1"/>
      <c r="V235" s="1" t="str">
        <f t="shared" si="21"/>
        <v>Niet</v>
      </c>
      <c r="W235" s="1" t="str">
        <f t="shared" si="22"/>
        <v>Niet</v>
      </c>
      <c r="X235" s="1" t="str">
        <f t="shared" si="32"/>
        <v>Niet</v>
      </c>
      <c r="Z235" s="1" t="s">
        <v>934</v>
      </c>
      <c r="AA235" s="1" t="s">
        <v>934</v>
      </c>
      <c r="AB235" s="1" t="s">
        <v>934</v>
      </c>
      <c r="AC235" s="1" t="s">
        <v>934</v>
      </c>
      <c r="AD235" s="1" t="s">
        <v>934</v>
      </c>
      <c r="AE235" s="1" t="s">
        <v>934</v>
      </c>
      <c r="AF235" s="1" t="s">
        <v>934</v>
      </c>
      <c r="AG235" s="1" t="s">
        <v>934</v>
      </c>
      <c r="AH235" s="1" t="s">
        <v>934</v>
      </c>
      <c r="AI235" s="1" t="s">
        <v>934</v>
      </c>
      <c r="AK235" s="1" t="s">
        <v>934</v>
      </c>
      <c r="AL235" s="1" t="s">
        <v>934</v>
      </c>
      <c r="AM235" s="1" t="s">
        <v>934</v>
      </c>
      <c r="AN235" s="1" t="s">
        <v>934</v>
      </c>
      <c r="AO235" s="1" t="s">
        <v>934</v>
      </c>
      <c r="AP235" s="1" t="s">
        <v>934</v>
      </c>
      <c r="AQ235" s="1" t="s">
        <v>934</v>
      </c>
      <c r="AS235" s="163"/>
    </row>
    <row r="236" spans="1:45" ht="14.45" customHeight="1" outlineLevel="3" x14ac:dyDescent="0.25">
      <c r="A236" s="20"/>
      <c r="B236" s="9"/>
      <c r="C236" s="9"/>
      <c r="E236" s="308"/>
      <c r="G236" s="302"/>
      <c r="I236" s="314"/>
      <c r="J236" s="171"/>
      <c r="K236" s="11"/>
      <c r="N236" s="10"/>
      <c r="R236" s="1"/>
      <c r="S236" s="1"/>
      <c r="T236" s="1"/>
      <c r="V236" s="1" t="str">
        <f t="shared" si="21"/>
        <v>Niet</v>
      </c>
      <c r="W236" s="1" t="str">
        <f t="shared" si="22"/>
        <v>Niet</v>
      </c>
      <c r="X236" s="1" t="str">
        <f t="shared" si="32"/>
        <v>Niet</v>
      </c>
      <c r="Z236" s="1" t="s">
        <v>934</v>
      </c>
      <c r="AA236" s="1" t="s">
        <v>934</v>
      </c>
      <c r="AB236" s="1" t="s">
        <v>934</v>
      </c>
      <c r="AC236" s="1" t="s">
        <v>934</v>
      </c>
      <c r="AD236" s="1" t="s">
        <v>934</v>
      </c>
      <c r="AE236" s="1" t="s">
        <v>934</v>
      </c>
      <c r="AF236" s="1" t="s">
        <v>934</v>
      </c>
      <c r="AG236" s="1" t="s">
        <v>934</v>
      </c>
      <c r="AH236" s="1" t="s">
        <v>934</v>
      </c>
      <c r="AI236" s="1" t="s">
        <v>934</v>
      </c>
      <c r="AK236" s="1" t="s">
        <v>934</v>
      </c>
      <c r="AL236" s="1" t="s">
        <v>934</v>
      </c>
      <c r="AM236" s="1" t="s">
        <v>934</v>
      </c>
      <c r="AN236" s="1" t="s">
        <v>934</v>
      </c>
      <c r="AO236" s="1" t="s">
        <v>934</v>
      </c>
      <c r="AP236" s="1" t="s">
        <v>934</v>
      </c>
      <c r="AQ236" s="1" t="s">
        <v>934</v>
      </c>
      <c r="AS236" s="163"/>
    </row>
    <row r="237" spans="1:45" ht="14.45" customHeight="1" outlineLevel="2" x14ac:dyDescent="0.25">
      <c r="A237" s="3" t="str">
        <f>J237</f>
        <v>AansluitingGlas [+]</v>
      </c>
      <c r="B237" s="9" t="s">
        <v>341</v>
      </c>
      <c r="C237" s="9" t="s">
        <v>348</v>
      </c>
      <c r="E237" s="308"/>
      <c r="G237" s="302"/>
      <c r="I237" s="314"/>
      <c r="J237" s="174" t="s">
        <v>762</v>
      </c>
      <c r="K237" s="11"/>
      <c r="R237" s="1"/>
      <c r="S237" s="1"/>
      <c r="T237" s="1"/>
      <c r="V237" s="1" t="str">
        <f t="shared" si="21"/>
        <v>Niet</v>
      </c>
      <c r="W237" s="1" t="str">
        <f t="shared" si="22"/>
        <v>Niet</v>
      </c>
      <c r="X237" s="1" t="str">
        <f t="shared" si="32"/>
        <v>Niet</v>
      </c>
      <c r="Z237" s="1" t="s">
        <v>934</v>
      </c>
      <c r="AA237" s="1" t="s">
        <v>934</v>
      </c>
      <c r="AB237" s="1" t="s">
        <v>934</v>
      </c>
      <c r="AC237" s="1" t="s">
        <v>934</v>
      </c>
      <c r="AD237" s="1" t="s">
        <v>934</v>
      </c>
      <c r="AE237" s="1" t="s">
        <v>934</v>
      </c>
      <c r="AF237" s="1" t="s">
        <v>934</v>
      </c>
      <c r="AG237" s="1" t="s">
        <v>934</v>
      </c>
      <c r="AH237" s="1" t="s">
        <v>934</v>
      </c>
      <c r="AI237" s="1" t="s">
        <v>934</v>
      </c>
      <c r="AK237" s="1" t="s">
        <v>934</v>
      </c>
      <c r="AL237" s="1" t="s">
        <v>934</v>
      </c>
      <c r="AM237" s="1" t="s">
        <v>934</v>
      </c>
      <c r="AN237" s="1" t="s">
        <v>934</v>
      </c>
      <c r="AO237" s="1" t="s">
        <v>934</v>
      </c>
      <c r="AP237" s="1" t="s">
        <v>934</v>
      </c>
      <c r="AQ237" s="1" t="s">
        <v>934</v>
      </c>
      <c r="AS237" s="22"/>
    </row>
    <row r="238" spans="1:45" ht="14.45" customHeight="1" outlineLevel="5" x14ac:dyDescent="0.25">
      <c r="A238" s="8" t="str">
        <f>L238</f>
        <v>Aansluitkabel [+]</v>
      </c>
      <c r="B238" s="9"/>
      <c r="C238" s="9"/>
      <c r="E238" s="308"/>
      <c r="G238" s="302"/>
      <c r="I238" s="314"/>
      <c r="J238" s="171"/>
      <c r="K238" s="312" t="s">
        <v>98</v>
      </c>
      <c r="L238" s="18" t="s">
        <v>195</v>
      </c>
      <c r="R238" s="1"/>
      <c r="S238" s="1"/>
      <c r="T238" s="1"/>
      <c r="V238" s="1" t="str">
        <f t="shared" si="21"/>
        <v>Niet</v>
      </c>
      <c r="W238" s="1" t="str">
        <f t="shared" si="22"/>
        <v>Niet</v>
      </c>
      <c r="X238" s="1" t="str">
        <f t="shared" si="32"/>
        <v>Niet</v>
      </c>
      <c r="Z238" s="1" t="s">
        <v>934</v>
      </c>
      <c r="AA238" s="1" t="s">
        <v>934</v>
      </c>
      <c r="AB238" s="1" t="s">
        <v>934</v>
      </c>
      <c r="AC238" s="1" t="s">
        <v>934</v>
      </c>
      <c r="AD238" s="1" t="s">
        <v>934</v>
      </c>
      <c r="AE238" s="1" t="s">
        <v>934</v>
      </c>
      <c r="AF238" s="1" t="s">
        <v>934</v>
      </c>
      <c r="AG238" s="1" t="s">
        <v>934</v>
      </c>
      <c r="AH238" s="1" t="s">
        <v>934</v>
      </c>
      <c r="AI238" s="1" t="s">
        <v>934</v>
      </c>
      <c r="AK238" s="1" t="s">
        <v>934</v>
      </c>
      <c r="AL238" s="1" t="s">
        <v>934</v>
      </c>
      <c r="AM238" s="1" t="s">
        <v>934</v>
      </c>
      <c r="AN238" s="1" t="s">
        <v>934</v>
      </c>
      <c r="AO238" s="1" t="s">
        <v>934</v>
      </c>
      <c r="AP238" s="1" t="s">
        <v>934</v>
      </c>
      <c r="AQ238" s="1" t="s">
        <v>934</v>
      </c>
      <c r="AS238" s="163"/>
    </row>
    <row r="239" spans="1:45" ht="14.45" customHeight="1" outlineLevel="6" x14ac:dyDescent="0.25">
      <c r="A239" s="8" t="str">
        <f>N239</f>
        <v>GeplaatsteLengte</v>
      </c>
      <c r="B239" s="9"/>
      <c r="C239" s="9"/>
      <c r="E239" s="308"/>
      <c r="G239" s="302"/>
      <c r="I239" s="314"/>
      <c r="J239" s="171"/>
      <c r="K239" s="312"/>
      <c r="M239" s="302" t="s">
        <v>91</v>
      </c>
      <c r="N239" s="18" t="s">
        <v>763</v>
      </c>
      <c r="R239" s="1"/>
      <c r="S239" s="1"/>
      <c r="T239" s="1"/>
      <c r="V239" s="1" t="str">
        <f t="shared" si="21"/>
        <v>Niet</v>
      </c>
      <c r="W239" s="1" t="str">
        <f t="shared" si="22"/>
        <v>Niet</v>
      </c>
      <c r="X239" s="1" t="str">
        <f t="shared" si="32"/>
        <v>Niet</v>
      </c>
      <c r="Z239" s="1" t="s">
        <v>934</v>
      </c>
      <c r="AA239" s="1" t="s">
        <v>934</v>
      </c>
      <c r="AB239" s="1" t="s">
        <v>934</v>
      </c>
      <c r="AC239" s="1" t="s">
        <v>934</v>
      </c>
      <c r="AD239" s="1" t="s">
        <v>934</v>
      </c>
      <c r="AE239" s="1" t="s">
        <v>934</v>
      </c>
      <c r="AF239" s="1" t="s">
        <v>934</v>
      </c>
      <c r="AG239" s="1" t="s">
        <v>934</v>
      </c>
      <c r="AH239" s="1" t="s">
        <v>934</v>
      </c>
      <c r="AI239" s="1" t="s">
        <v>934</v>
      </c>
      <c r="AK239" s="1" t="s">
        <v>934</v>
      </c>
      <c r="AL239" s="1" t="s">
        <v>934</v>
      </c>
      <c r="AM239" s="1" t="s">
        <v>934</v>
      </c>
      <c r="AN239" s="1" t="s">
        <v>934</v>
      </c>
      <c r="AO239" s="1" t="s">
        <v>934</v>
      </c>
      <c r="AP239" s="1" t="s">
        <v>934</v>
      </c>
      <c r="AQ239" s="1" t="s">
        <v>934</v>
      </c>
      <c r="AS239" s="163"/>
    </row>
    <row r="240" spans="1:45" ht="14.45" customHeight="1" outlineLevel="6" x14ac:dyDescent="0.25">
      <c r="A240" s="8" t="str">
        <f t="shared" ref="A240:A244" si="42">N240</f>
        <v>Opleveringswijze</v>
      </c>
      <c r="B240" s="9"/>
      <c r="C240" s="9"/>
      <c r="E240" s="308"/>
      <c r="G240" s="302"/>
      <c r="I240" s="314"/>
      <c r="J240" s="171"/>
      <c r="K240" s="312"/>
      <c r="M240" s="302"/>
      <c r="N240" s="18" t="s">
        <v>764</v>
      </c>
      <c r="R240" s="1"/>
      <c r="S240" s="1"/>
      <c r="T240" s="1"/>
      <c r="V240" s="1" t="str">
        <f t="shared" si="21"/>
        <v>Niet</v>
      </c>
      <c r="W240" s="1" t="str">
        <f t="shared" si="22"/>
        <v>Niet</v>
      </c>
      <c r="X240" s="1" t="str">
        <f t="shared" si="32"/>
        <v>Niet</v>
      </c>
      <c r="Z240" s="1" t="s">
        <v>934</v>
      </c>
      <c r="AA240" s="1" t="s">
        <v>934</v>
      </c>
      <c r="AB240" s="1" t="s">
        <v>934</v>
      </c>
      <c r="AC240" s="1" t="s">
        <v>934</v>
      </c>
      <c r="AD240" s="1" t="s">
        <v>934</v>
      </c>
      <c r="AE240" s="1" t="s">
        <v>934</v>
      </c>
      <c r="AF240" s="1" t="s">
        <v>934</v>
      </c>
      <c r="AG240" s="1" t="s">
        <v>934</v>
      </c>
      <c r="AH240" s="1" t="s">
        <v>934</v>
      </c>
      <c r="AI240" s="1" t="s">
        <v>934</v>
      </c>
      <c r="AK240" s="1" t="s">
        <v>934</v>
      </c>
      <c r="AL240" s="1" t="s">
        <v>934</v>
      </c>
      <c r="AM240" s="1" t="s">
        <v>934</v>
      </c>
      <c r="AN240" s="1" t="s">
        <v>934</v>
      </c>
      <c r="AO240" s="1" t="s">
        <v>934</v>
      </c>
      <c r="AP240" s="1" t="s">
        <v>934</v>
      </c>
      <c r="AQ240" s="1" t="s">
        <v>934</v>
      </c>
      <c r="AS240" s="163"/>
    </row>
    <row r="241" spans="1:45" ht="14.45" customHeight="1" outlineLevel="6" x14ac:dyDescent="0.25">
      <c r="A241" s="3" t="str">
        <f t="shared" si="42"/>
        <v>LijnGeometrie [+]</v>
      </c>
      <c r="B241" s="9"/>
      <c r="C241" s="9"/>
      <c r="E241" s="308"/>
      <c r="G241" s="302"/>
      <c r="I241" s="314"/>
      <c r="J241" s="171"/>
      <c r="K241" s="312"/>
      <c r="M241" s="302"/>
      <c r="N241" s="14" t="s">
        <v>188</v>
      </c>
      <c r="R241" s="1"/>
      <c r="S241" s="1"/>
      <c r="T241" s="1"/>
      <c r="V241" s="1" t="str">
        <f t="shared" si="21"/>
        <v>Niet</v>
      </c>
      <c r="W241" s="1" t="str">
        <f t="shared" si="22"/>
        <v>Niet</v>
      </c>
      <c r="X241" s="1" t="str">
        <f t="shared" si="32"/>
        <v>Niet</v>
      </c>
      <c r="Z241" s="1" t="s">
        <v>934</v>
      </c>
      <c r="AA241" s="1" t="s">
        <v>934</v>
      </c>
      <c r="AB241" s="1" t="s">
        <v>934</v>
      </c>
      <c r="AC241" s="1" t="s">
        <v>934</v>
      </c>
      <c r="AD241" s="1" t="s">
        <v>934</v>
      </c>
      <c r="AE241" s="1" t="s">
        <v>934</v>
      </c>
      <c r="AF241" s="1" t="s">
        <v>934</v>
      </c>
      <c r="AG241" s="1" t="s">
        <v>934</v>
      </c>
      <c r="AH241" s="1" t="s">
        <v>934</v>
      </c>
      <c r="AI241" s="1" t="s">
        <v>934</v>
      </c>
      <c r="AK241" s="1" t="s">
        <v>934</v>
      </c>
      <c r="AL241" s="1" t="s">
        <v>934</v>
      </c>
      <c r="AM241" s="1" t="s">
        <v>934</v>
      </c>
      <c r="AN241" s="1" t="s">
        <v>934</v>
      </c>
      <c r="AO241" s="1" t="s">
        <v>934</v>
      </c>
      <c r="AP241" s="1" t="s">
        <v>934</v>
      </c>
      <c r="AQ241" s="1" t="s">
        <v>934</v>
      </c>
      <c r="AS241" s="163"/>
    </row>
    <row r="242" spans="1:45" ht="14.45" customHeight="1" outlineLevel="7" x14ac:dyDescent="0.25">
      <c r="A242" s="8" t="str">
        <f>P242</f>
        <v>Lijnpunten</v>
      </c>
      <c r="B242" s="9"/>
      <c r="C242" s="9"/>
      <c r="E242" s="308"/>
      <c r="G242" s="302"/>
      <c r="I242" s="314"/>
      <c r="J242" s="171"/>
      <c r="K242" s="312"/>
      <c r="M242" s="302"/>
      <c r="O242" s="306" t="s">
        <v>46</v>
      </c>
      <c r="P242" s="8" t="s">
        <v>47</v>
      </c>
      <c r="R242" s="1"/>
      <c r="S242" s="1"/>
      <c r="T242" s="1"/>
      <c r="V242" s="1" t="str">
        <f t="shared" si="21"/>
        <v>Niet</v>
      </c>
      <c r="W242" s="1" t="str">
        <f t="shared" si="22"/>
        <v>Niet</v>
      </c>
      <c r="X242" s="1" t="str">
        <f t="shared" si="32"/>
        <v>Niet</v>
      </c>
      <c r="Z242" s="1" t="s">
        <v>934</v>
      </c>
      <c r="AA242" s="1" t="s">
        <v>934</v>
      </c>
      <c r="AB242" s="1" t="s">
        <v>934</v>
      </c>
      <c r="AC242" s="1" t="s">
        <v>934</v>
      </c>
      <c r="AD242" s="1" t="s">
        <v>934</v>
      </c>
      <c r="AE242" s="1" t="s">
        <v>934</v>
      </c>
      <c r="AF242" s="1" t="s">
        <v>934</v>
      </c>
      <c r="AG242" s="1" t="s">
        <v>934</v>
      </c>
      <c r="AH242" s="1" t="s">
        <v>934</v>
      </c>
      <c r="AI242" s="1" t="s">
        <v>934</v>
      </c>
      <c r="AK242" s="1" t="s">
        <v>934</v>
      </c>
      <c r="AL242" s="1" t="s">
        <v>934</v>
      </c>
      <c r="AM242" s="1" t="s">
        <v>934</v>
      </c>
      <c r="AN242" s="1" t="s">
        <v>934</v>
      </c>
      <c r="AO242" s="1" t="s">
        <v>934</v>
      </c>
      <c r="AP242" s="1" t="s">
        <v>934</v>
      </c>
      <c r="AQ242" s="1" t="s">
        <v>934</v>
      </c>
      <c r="AS242" s="163"/>
    </row>
    <row r="243" spans="1:45" ht="14.45" customHeight="1" outlineLevel="7" x14ac:dyDescent="0.25">
      <c r="A243" s="3" t="str">
        <f>P243</f>
        <v>Referentiemaatvoering</v>
      </c>
      <c r="B243" s="9"/>
      <c r="C243" s="9"/>
      <c r="E243" s="308"/>
      <c r="G243" s="302"/>
      <c r="I243" s="314"/>
      <c r="J243" s="171"/>
      <c r="K243" s="312"/>
      <c r="M243" s="302"/>
      <c r="O243" s="306"/>
      <c r="P243" s="3" t="s">
        <v>48</v>
      </c>
      <c r="R243" s="1"/>
      <c r="S243" s="1"/>
      <c r="T243" s="1"/>
      <c r="V243" s="1" t="str">
        <f t="shared" si="21"/>
        <v>Niet</v>
      </c>
      <c r="W243" s="1" t="str">
        <f t="shared" si="22"/>
        <v>Niet</v>
      </c>
      <c r="X243" s="1" t="str">
        <f t="shared" si="32"/>
        <v>Niet</v>
      </c>
      <c r="Z243" s="1" t="s">
        <v>934</v>
      </c>
      <c r="AA243" s="1" t="s">
        <v>934</v>
      </c>
      <c r="AB243" s="1" t="s">
        <v>934</v>
      </c>
      <c r="AC243" s="1" t="s">
        <v>934</v>
      </c>
      <c r="AD243" s="1" t="s">
        <v>934</v>
      </c>
      <c r="AE243" s="1" t="s">
        <v>934</v>
      </c>
      <c r="AF243" s="1" t="s">
        <v>934</v>
      </c>
      <c r="AG243" s="1" t="s">
        <v>934</v>
      </c>
      <c r="AH243" s="1" t="s">
        <v>934</v>
      </c>
      <c r="AI243" s="1" t="s">
        <v>934</v>
      </c>
      <c r="AK243" s="1" t="s">
        <v>934</v>
      </c>
      <c r="AL243" s="1" t="s">
        <v>934</v>
      </c>
      <c r="AM243" s="1" t="s">
        <v>934</v>
      </c>
      <c r="AN243" s="1" t="s">
        <v>934</v>
      </c>
      <c r="AO243" s="1" t="s">
        <v>934</v>
      </c>
      <c r="AP243" s="1" t="s">
        <v>934</v>
      </c>
      <c r="AQ243" s="1" t="s">
        <v>934</v>
      </c>
      <c r="AS243" s="163"/>
    </row>
    <row r="244" spans="1:45" ht="14.45" customHeight="1" outlineLevel="6" x14ac:dyDescent="0.25">
      <c r="A244" s="3" t="str">
        <f t="shared" si="42"/>
        <v>Bewerking</v>
      </c>
      <c r="B244" s="9"/>
      <c r="C244" s="9"/>
      <c r="E244" s="308"/>
      <c r="G244" s="302"/>
      <c r="I244" s="314"/>
      <c r="J244" s="171"/>
      <c r="K244" s="312"/>
      <c r="M244" s="302"/>
      <c r="N244" s="14" t="s">
        <v>49</v>
      </c>
      <c r="R244" s="1"/>
      <c r="S244" s="1"/>
      <c r="T244" s="1"/>
      <c r="V244" s="1" t="str">
        <f t="shared" si="21"/>
        <v>Niet</v>
      </c>
      <c r="W244" s="1" t="str">
        <f t="shared" si="22"/>
        <v>Niet</v>
      </c>
      <c r="X244" s="1" t="str">
        <f t="shared" si="32"/>
        <v>Niet</v>
      </c>
      <c r="Z244" s="1" t="s">
        <v>934</v>
      </c>
      <c r="AA244" s="1" t="s">
        <v>934</v>
      </c>
      <c r="AB244" s="1" t="s">
        <v>934</v>
      </c>
      <c r="AC244" s="1" t="s">
        <v>934</v>
      </c>
      <c r="AD244" s="1" t="s">
        <v>934</v>
      </c>
      <c r="AE244" s="1" t="s">
        <v>934</v>
      </c>
      <c r="AF244" s="1" t="s">
        <v>934</v>
      </c>
      <c r="AG244" s="1" t="s">
        <v>934</v>
      </c>
      <c r="AH244" s="1" t="s">
        <v>934</v>
      </c>
      <c r="AI244" s="1" t="s">
        <v>934</v>
      </c>
      <c r="AK244" s="1" t="s">
        <v>934</v>
      </c>
      <c r="AL244" s="1" t="s">
        <v>934</v>
      </c>
      <c r="AM244" s="1" t="s">
        <v>934</v>
      </c>
      <c r="AN244" s="1" t="s">
        <v>934</v>
      </c>
      <c r="AO244" s="1" t="s">
        <v>934</v>
      </c>
      <c r="AP244" s="1" t="s">
        <v>934</v>
      </c>
      <c r="AQ244" s="1" t="s">
        <v>934</v>
      </c>
      <c r="AS244" s="163"/>
    </row>
    <row r="245" spans="1:45" ht="14.45" customHeight="1" outlineLevel="5" x14ac:dyDescent="0.25">
      <c r="A245" s="3" t="str">
        <f>L245</f>
        <v>Koppeling [+]</v>
      </c>
      <c r="B245" s="9"/>
      <c r="C245" s="9"/>
      <c r="E245" s="308"/>
      <c r="G245" s="302"/>
      <c r="I245" s="314"/>
      <c r="J245" s="171"/>
      <c r="K245" s="312"/>
      <c r="L245" s="14" t="s">
        <v>191</v>
      </c>
      <c r="R245" s="1"/>
      <c r="S245" s="1"/>
      <c r="T245" s="1"/>
      <c r="V245" s="1" t="str">
        <f t="shared" si="21"/>
        <v>Niet</v>
      </c>
      <c r="W245" s="1" t="str">
        <f t="shared" si="22"/>
        <v>Niet</v>
      </c>
      <c r="X245" s="1" t="str">
        <f t="shared" si="32"/>
        <v>Niet</v>
      </c>
      <c r="Z245" s="1" t="s">
        <v>934</v>
      </c>
      <c r="AA245" s="1" t="s">
        <v>934</v>
      </c>
      <c r="AB245" s="1" t="s">
        <v>934</v>
      </c>
      <c r="AC245" s="1" t="s">
        <v>934</v>
      </c>
      <c r="AD245" s="1" t="s">
        <v>934</v>
      </c>
      <c r="AE245" s="1" t="s">
        <v>934</v>
      </c>
      <c r="AF245" s="1" t="s">
        <v>934</v>
      </c>
      <c r="AG245" s="1" t="s">
        <v>934</v>
      </c>
      <c r="AH245" s="1" t="s">
        <v>934</v>
      </c>
      <c r="AI245" s="1" t="s">
        <v>934</v>
      </c>
      <c r="AK245" s="1" t="s">
        <v>934</v>
      </c>
      <c r="AL245" s="1" t="s">
        <v>934</v>
      </c>
      <c r="AM245" s="1" t="s">
        <v>934</v>
      </c>
      <c r="AN245" s="1" t="s">
        <v>934</v>
      </c>
      <c r="AO245" s="1" t="s">
        <v>934</v>
      </c>
      <c r="AP245" s="1" t="s">
        <v>934</v>
      </c>
      <c r="AQ245" s="1" t="s">
        <v>934</v>
      </c>
      <c r="AS245" s="163"/>
    </row>
    <row r="246" spans="1:45" ht="14.45" customHeight="1" outlineLevel="6" x14ac:dyDescent="0.25">
      <c r="A246" s="8" t="str">
        <f>N246</f>
        <v>TypeKoppeling</v>
      </c>
      <c r="B246" s="9"/>
      <c r="C246" s="9"/>
      <c r="E246" s="308"/>
      <c r="G246" s="302"/>
      <c r="I246" s="314"/>
      <c r="J246" s="171"/>
      <c r="K246" s="312"/>
      <c r="M246" s="306" t="s">
        <v>50</v>
      </c>
      <c r="N246" s="18" t="s">
        <v>761</v>
      </c>
      <c r="R246" s="1"/>
      <c r="S246" s="1"/>
      <c r="T246" s="1"/>
      <c r="V246" s="1" t="str">
        <f t="shared" si="21"/>
        <v>Niet</v>
      </c>
      <c r="W246" s="1" t="str">
        <f t="shared" si="22"/>
        <v>Niet</v>
      </c>
      <c r="X246" s="1" t="str">
        <f t="shared" si="32"/>
        <v>Niet</v>
      </c>
      <c r="Z246" s="1" t="s">
        <v>934</v>
      </c>
      <c r="AA246" s="1" t="s">
        <v>934</v>
      </c>
      <c r="AB246" s="1" t="s">
        <v>934</v>
      </c>
      <c r="AC246" s="1" t="s">
        <v>934</v>
      </c>
      <c r="AD246" s="1" t="s">
        <v>934</v>
      </c>
      <c r="AE246" s="1" t="s">
        <v>934</v>
      </c>
      <c r="AF246" s="1" t="s">
        <v>934</v>
      </c>
      <c r="AG246" s="1" t="s">
        <v>934</v>
      </c>
      <c r="AH246" s="1" t="s">
        <v>934</v>
      </c>
      <c r="AI246" s="1" t="s">
        <v>934</v>
      </c>
      <c r="AK246" s="1" t="s">
        <v>934</v>
      </c>
      <c r="AL246" s="1" t="s">
        <v>934</v>
      </c>
      <c r="AM246" s="1" t="s">
        <v>934</v>
      </c>
      <c r="AN246" s="1" t="s">
        <v>934</v>
      </c>
      <c r="AO246" s="1" t="s">
        <v>934</v>
      </c>
      <c r="AP246" s="1" t="s">
        <v>934</v>
      </c>
      <c r="AQ246" s="1" t="s">
        <v>934</v>
      </c>
      <c r="AS246" s="163"/>
    </row>
    <row r="247" spans="1:45" ht="14.45" customHeight="1" outlineLevel="6" x14ac:dyDescent="0.25">
      <c r="A247" s="3" t="str">
        <f t="shared" ref="A247:A252" si="43">N247</f>
        <v>Diameter</v>
      </c>
      <c r="B247" s="9"/>
      <c r="C247" s="9"/>
      <c r="E247" s="308"/>
      <c r="G247" s="302"/>
      <c r="I247" s="314"/>
      <c r="J247" s="171"/>
      <c r="K247" s="312"/>
      <c r="M247" s="306"/>
      <c r="N247" s="14" t="s">
        <v>43</v>
      </c>
      <c r="R247" s="1"/>
      <c r="S247" s="1"/>
      <c r="T247" s="1"/>
      <c r="V247" s="1" t="str">
        <f t="shared" si="21"/>
        <v>Niet</v>
      </c>
      <c r="W247" s="1" t="str">
        <f t="shared" si="22"/>
        <v>Niet</v>
      </c>
      <c r="X247" s="1" t="str">
        <f t="shared" si="32"/>
        <v>Niet</v>
      </c>
      <c r="Z247" s="1" t="s">
        <v>934</v>
      </c>
      <c r="AA247" s="1" t="s">
        <v>934</v>
      </c>
      <c r="AB247" s="1" t="s">
        <v>934</v>
      </c>
      <c r="AC247" s="1" t="s">
        <v>934</v>
      </c>
      <c r="AD247" s="1" t="s">
        <v>934</v>
      </c>
      <c r="AE247" s="1" t="s">
        <v>934</v>
      </c>
      <c r="AF247" s="1" t="s">
        <v>934</v>
      </c>
      <c r="AG247" s="1" t="s">
        <v>934</v>
      </c>
      <c r="AH247" s="1" t="s">
        <v>934</v>
      </c>
      <c r="AI247" s="1" t="s">
        <v>934</v>
      </c>
      <c r="AK247" s="1" t="s">
        <v>934</v>
      </c>
      <c r="AL247" s="1" t="s">
        <v>934</v>
      </c>
      <c r="AM247" s="1" t="s">
        <v>934</v>
      </c>
      <c r="AN247" s="1" t="s">
        <v>934</v>
      </c>
      <c r="AO247" s="1" t="s">
        <v>934</v>
      </c>
      <c r="AP247" s="1" t="s">
        <v>934</v>
      </c>
      <c r="AQ247" s="1" t="s">
        <v>934</v>
      </c>
      <c r="AS247" s="163"/>
    </row>
    <row r="248" spans="1:45" ht="14.45" customHeight="1" outlineLevel="6" x14ac:dyDescent="0.25">
      <c r="A248" s="3" t="str">
        <f t="shared" si="43"/>
        <v>PuntGeometrie [+]</v>
      </c>
      <c r="B248" s="9"/>
      <c r="C248" s="9"/>
      <c r="E248" s="308"/>
      <c r="G248" s="302"/>
      <c r="I248" s="314"/>
      <c r="J248" s="171"/>
      <c r="K248" s="312"/>
      <c r="M248" s="306"/>
      <c r="N248" s="14" t="s">
        <v>181</v>
      </c>
      <c r="R248" s="1"/>
      <c r="S248" s="1"/>
      <c r="T248" s="1"/>
      <c r="V248" s="1" t="str">
        <f t="shared" si="21"/>
        <v>Niet</v>
      </c>
      <c r="W248" s="1" t="str">
        <f t="shared" si="22"/>
        <v>Niet</v>
      </c>
      <c r="X248" s="1" t="str">
        <f t="shared" si="32"/>
        <v>Niet</v>
      </c>
      <c r="Z248" s="1" t="s">
        <v>934</v>
      </c>
      <c r="AA248" s="1" t="s">
        <v>934</v>
      </c>
      <c r="AB248" s="1" t="s">
        <v>934</v>
      </c>
      <c r="AC248" s="1" t="s">
        <v>934</v>
      </c>
      <c r="AD248" s="1" t="s">
        <v>934</v>
      </c>
      <c r="AE248" s="1" t="s">
        <v>934</v>
      </c>
      <c r="AF248" s="1" t="s">
        <v>934</v>
      </c>
      <c r="AG248" s="1" t="s">
        <v>934</v>
      </c>
      <c r="AH248" s="1" t="s">
        <v>934</v>
      </c>
      <c r="AI248" s="1" t="s">
        <v>934</v>
      </c>
      <c r="AK248" s="1" t="s">
        <v>934</v>
      </c>
      <c r="AL248" s="1" t="s">
        <v>934</v>
      </c>
      <c r="AM248" s="1" t="s">
        <v>934</v>
      </c>
      <c r="AN248" s="1" t="s">
        <v>934</v>
      </c>
      <c r="AO248" s="1" t="s">
        <v>934</v>
      </c>
      <c r="AP248" s="1" t="s">
        <v>934</v>
      </c>
      <c r="AQ248" s="1" t="s">
        <v>934</v>
      </c>
      <c r="AS248" s="163"/>
    </row>
    <row r="249" spans="1:45" ht="14.45" customHeight="1" outlineLevel="7" x14ac:dyDescent="0.25">
      <c r="A249" s="8" t="str">
        <f>P249</f>
        <v>Hoek</v>
      </c>
      <c r="B249" s="9"/>
      <c r="C249" s="9"/>
      <c r="E249" s="308"/>
      <c r="G249" s="302"/>
      <c r="I249" s="314"/>
      <c r="J249" s="171"/>
      <c r="K249" s="312"/>
      <c r="M249" s="306"/>
      <c r="O249" s="306" t="s">
        <v>52</v>
      </c>
      <c r="P249" s="8" t="s">
        <v>53</v>
      </c>
      <c r="R249" s="1"/>
      <c r="S249" s="1"/>
      <c r="T249" s="1"/>
      <c r="V249" s="1" t="str">
        <f t="shared" si="21"/>
        <v>Niet</v>
      </c>
      <c r="W249" s="1" t="str">
        <f t="shared" si="22"/>
        <v>Niet</v>
      </c>
      <c r="X249" s="1" t="str">
        <f t="shared" si="32"/>
        <v>Niet</v>
      </c>
      <c r="Z249" s="1" t="s">
        <v>934</v>
      </c>
      <c r="AA249" s="1" t="s">
        <v>934</v>
      </c>
      <c r="AB249" s="1" t="s">
        <v>934</v>
      </c>
      <c r="AC249" s="1" t="s">
        <v>934</v>
      </c>
      <c r="AD249" s="1" t="s">
        <v>934</v>
      </c>
      <c r="AE249" s="1" t="s">
        <v>934</v>
      </c>
      <c r="AF249" s="1" t="s">
        <v>934</v>
      </c>
      <c r="AG249" s="1" t="s">
        <v>934</v>
      </c>
      <c r="AH249" s="1" t="s">
        <v>934</v>
      </c>
      <c r="AI249" s="1" t="s">
        <v>934</v>
      </c>
      <c r="AK249" s="1" t="s">
        <v>934</v>
      </c>
      <c r="AL249" s="1" t="s">
        <v>934</v>
      </c>
      <c r="AM249" s="1" t="s">
        <v>934</v>
      </c>
      <c r="AN249" s="1" t="s">
        <v>934</v>
      </c>
      <c r="AO249" s="1" t="s">
        <v>934</v>
      </c>
      <c r="AP249" s="1" t="s">
        <v>934</v>
      </c>
      <c r="AQ249" s="1" t="s">
        <v>934</v>
      </c>
      <c r="AS249" s="163"/>
    </row>
    <row r="250" spans="1:45" ht="14.45" customHeight="1" outlineLevel="7" x14ac:dyDescent="0.25">
      <c r="A250" s="8" t="str">
        <f t="shared" ref="A250:A251" si="44">P250</f>
        <v>Punt</v>
      </c>
      <c r="B250" s="9"/>
      <c r="C250" s="9"/>
      <c r="E250" s="308"/>
      <c r="G250" s="302"/>
      <c r="I250" s="314"/>
      <c r="J250" s="171"/>
      <c r="K250" s="312"/>
      <c r="M250" s="306"/>
      <c r="O250" s="306"/>
      <c r="P250" s="8" t="s">
        <v>54</v>
      </c>
      <c r="R250" s="1"/>
      <c r="S250" s="1"/>
      <c r="T250" s="1"/>
      <c r="V250" s="1" t="str">
        <f t="shared" si="21"/>
        <v>Niet</v>
      </c>
      <c r="W250" s="1" t="str">
        <f t="shared" si="22"/>
        <v>Niet</v>
      </c>
      <c r="X250" s="1" t="str">
        <f t="shared" si="32"/>
        <v>Niet</v>
      </c>
      <c r="Z250" s="1" t="s">
        <v>934</v>
      </c>
      <c r="AA250" s="1" t="s">
        <v>934</v>
      </c>
      <c r="AB250" s="1" t="s">
        <v>934</v>
      </c>
      <c r="AC250" s="1" t="s">
        <v>934</v>
      </c>
      <c r="AD250" s="1" t="s">
        <v>934</v>
      </c>
      <c r="AE250" s="1" t="s">
        <v>934</v>
      </c>
      <c r="AF250" s="1" t="s">
        <v>934</v>
      </c>
      <c r="AG250" s="1" t="s">
        <v>934</v>
      </c>
      <c r="AH250" s="1" t="s">
        <v>934</v>
      </c>
      <c r="AI250" s="1" t="s">
        <v>934</v>
      </c>
      <c r="AK250" s="1" t="s">
        <v>934</v>
      </c>
      <c r="AL250" s="1" t="s">
        <v>934</v>
      </c>
      <c r="AM250" s="1" t="s">
        <v>934</v>
      </c>
      <c r="AN250" s="1" t="s">
        <v>934</v>
      </c>
      <c r="AO250" s="1" t="s">
        <v>934</v>
      </c>
      <c r="AP250" s="1" t="s">
        <v>934</v>
      </c>
      <c r="AQ250" s="1" t="s">
        <v>934</v>
      </c>
      <c r="AS250" s="163"/>
    </row>
    <row r="251" spans="1:45" ht="14.45" customHeight="1" outlineLevel="7" x14ac:dyDescent="0.25">
      <c r="A251" s="3" t="str">
        <f t="shared" si="44"/>
        <v>Referentiemaatvoering</v>
      </c>
      <c r="B251" s="9"/>
      <c r="C251" s="9"/>
      <c r="E251" s="308"/>
      <c r="G251" s="302"/>
      <c r="I251" s="314"/>
      <c r="J251" s="171"/>
      <c r="K251" s="312"/>
      <c r="M251" s="306"/>
      <c r="O251" s="306"/>
      <c r="P251" s="3" t="s">
        <v>48</v>
      </c>
      <c r="R251" s="1"/>
      <c r="S251" s="1"/>
      <c r="T251" s="1"/>
      <c r="V251" s="1" t="str">
        <f t="shared" si="21"/>
        <v>Niet</v>
      </c>
      <c r="W251" s="1" t="str">
        <f t="shared" si="22"/>
        <v>Niet</v>
      </c>
      <c r="X251" s="1" t="str">
        <f t="shared" si="32"/>
        <v>Niet</v>
      </c>
      <c r="Z251" s="1" t="s">
        <v>934</v>
      </c>
      <c r="AA251" s="1" t="s">
        <v>934</v>
      </c>
      <c r="AB251" s="1" t="s">
        <v>934</v>
      </c>
      <c r="AC251" s="1" t="s">
        <v>934</v>
      </c>
      <c r="AD251" s="1" t="s">
        <v>934</v>
      </c>
      <c r="AE251" s="1" t="s">
        <v>934</v>
      </c>
      <c r="AF251" s="1" t="s">
        <v>934</v>
      </c>
      <c r="AG251" s="1" t="s">
        <v>934</v>
      </c>
      <c r="AH251" s="1" t="s">
        <v>934</v>
      </c>
      <c r="AI251" s="1" t="s">
        <v>934</v>
      </c>
      <c r="AK251" s="1" t="s">
        <v>934</v>
      </c>
      <c r="AL251" s="1" t="s">
        <v>934</v>
      </c>
      <c r="AM251" s="1" t="s">
        <v>934</v>
      </c>
      <c r="AN251" s="1" t="s">
        <v>934</v>
      </c>
      <c r="AO251" s="1" t="s">
        <v>934</v>
      </c>
      <c r="AP251" s="1" t="s">
        <v>934</v>
      </c>
      <c r="AQ251" s="1" t="s">
        <v>934</v>
      </c>
      <c r="AS251" s="163"/>
    </row>
    <row r="252" spans="1:45" ht="14.45" customHeight="1" outlineLevel="6" x14ac:dyDescent="0.25">
      <c r="A252" s="3" t="str">
        <f t="shared" si="43"/>
        <v>Bewerking</v>
      </c>
      <c r="B252" s="9"/>
      <c r="C252" s="9"/>
      <c r="E252" s="308"/>
      <c r="G252" s="302"/>
      <c r="I252" s="314"/>
      <c r="J252" s="171"/>
      <c r="K252" s="312"/>
      <c r="M252" s="306"/>
      <c r="N252" s="14" t="s">
        <v>49</v>
      </c>
      <c r="R252" s="1"/>
      <c r="S252" s="1"/>
      <c r="T252" s="1"/>
      <c r="V252" s="1" t="str">
        <f t="shared" si="21"/>
        <v>Niet</v>
      </c>
      <c r="W252" s="1" t="str">
        <f t="shared" si="22"/>
        <v>Niet</v>
      </c>
      <c r="X252" s="1" t="str">
        <f t="shared" si="32"/>
        <v>Niet</v>
      </c>
      <c r="Z252" s="1" t="s">
        <v>934</v>
      </c>
      <c r="AA252" s="1" t="s">
        <v>934</v>
      </c>
      <c r="AB252" s="1" t="s">
        <v>934</v>
      </c>
      <c r="AC252" s="1" t="s">
        <v>934</v>
      </c>
      <c r="AD252" s="1" t="s">
        <v>934</v>
      </c>
      <c r="AE252" s="1" t="s">
        <v>934</v>
      </c>
      <c r="AF252" s="1" t="s">
        <v>934</v>
      </c>
      <c r="AG252" s="1" t="s">
        <v>934</v>
      </c>
      <c r="AH252" s="1" t="s">
        <v>934</v>
      </c>
      <c r="AI252" s="1" t="s">
        <v>934</v>
      </c>
      <c r="AK252" s="1" t="s">
        <v>934</v>
      </c>
      <c r="AL252" s="1" t="s">
        <v>934</v>
      </c>
      <c r="AM252" s="1" t="s">
        <v>934</v>
      </c>
      <c r="AN252" s="1" t="s">
        <v>934</v>
      </c>
      <c r="AO252" s="1" t="s">
        <v>934</v>
      </c>
      <c r="AP252" s="1" t="s">
        <v>934</v>
      </c>
      <c r="AQ252" s="1" t="s">
        <v>934</v>
      </c>
      <c r="AS252" s="163"/>
    </row>
    <row r="253" spans="1:45" ht="14.45" customHeight="1" outlineLevel="5" x14ac:dyDescent="0.25">
      <c r="A253" s="20"/>
      <c r="B253" s="9"/>
      <c r="C253" s="9"/>
      <c r="E253" s="308"/>
      <c r="G253" s="302"/>
      <c r="I253" s="177"/>
      <c r="J253" s="171"/>
      <c r="K253" s="11"/>
      <c r="R253" s="1"/>
      <c r="S253" s="1"/>
      <c r="T253" s="1"/>
      <c r="V253" s="1" t="str">
        <f t="shared" si="21"/>
        <v>Niet</v>
      </c>
      <c r="W253" s="1" t="str">
        <f t="shared" si="22"/>
        <v>Niet</v>
      </c>
      <c r="X253" s="1" t="str">
        <f t="shared" si="32"/>
        <v>Niet</v>
      </c>
      <c r="Z253" s="1" t="s">
        <v>934</v>
      </c>
      <c r="AA253" s="1" t="s">
        <v>934</v>
      </c>
      <c r="AB253" s="1" t="s">
        <v>934</v>
      </c>
      <c r="AC253" s="1" t="s">
        <v>934</v>
      </c>
      <c r="AD253" s="1" t="s">
        <v>934</v>
      </c>
      <c r="AE253" s="1" t="s">
        <v>934</v>
      </c>
      <c r="AF253" s="1" t="s">
        <v>934</v>
      </c>
      <c r="AG253" s="1" t="s">
        <v>934</v>
      </c>
      <c r="AH253" s="1" t="s">
        <v>934</v>
      </c>
      <c r="AI253" s="1" t="s">
        <v>934</v>
      </c>
      <c r="AK253" s="1" t="s">
        <v>934</v>
      </c>
      <c r="AL253" s="1" t="s">
        <v>934</v>
      </c>
      <c r="AM253" s="1" t="s">
        <v>934</v>
      </c>
      <c r="AN253" s="1" t="s">
        <v>934</v>
      </c>
      <c r="AO253" s="1" t="s">
        <v>934</v>
      </c>
      <c r="AP253" s="1" t="s">
        <v>934</v>
      </c>
      <c r="AQ253" s="1" t="s">
        <v>934</v>
      </c>
      <c r="AS253" s="163"/>
    </row>
    <row r="254" spans="1:45" ht="14.45" customHeight="1" outlineLevel="4" x14ac:dyDescent="0.25">
      <c r="A254" s="20"/>
      <c r="B254" s="9"/>
      <c r="C254" s="9"/>
      <c r="E254" s="308"/>
      <c r="G254" s="302"/>
      <c r="I254" s="176"/>
      <c r="J254" s="171"/>
      <c r="K254" s="11"/>
      <c r="R254" s="1"/>
      <c r="S254" s="1"/>
      <c r="T254" s="1"/>
      <c r="V254" s="1" t="str">
        <f t="shared" si="21"/>
        <v>Niet</v>
      </c>
      <c r="W254" s="1" t="str">
        <f t="shared" si="22"/>
        <v>Niet</v>
      </c>
      <c r="X254" s="1" t="str">
        <f t="shared" si="32"/>
        <v>Niet</v>
      </c>
      <c r="Z254" s="1" t="s">
        <v>934</v>
      </c>
      <c r="AA254" s="1" t="s">
        <v>934</v>
      </c>
      <c r="AB254" s="1" t="s">
        <v>934</v>
      </c>
      <c r="AC254" s="1" t="s">
        <v>934</v>
      </c>
      <c r="AD254" s="1" t="s">
        <v>934</v>
      </c>
      <c r="AE254" s="1" t="s">
        <v>934</v>
      </c>
      <c r="AF254" s="1" t="s">
        <v>934</v>
      </c>
      <c r="AG254" s="1" t="s">
        <v>934</v>
      </c>
      <c r="AH254" s="1" t="s">
        <v>934</v>
      </c>
      <c r="AI254" s="1" t="s">
        <v>934</v>
      </c>
      <c r="AK254" s="1" t="s">
        <v>934</v>
      </c>
      <c r="AL254" s="1" t="s">
        <v>934</v>
      </c>
      <c r="AM254" s="1" t="s">
        <v>934</v>
      </c>
      <c r="AN254" s="1" t="s">
        <v>934</v>
      </c>
      <c r="AO254" s="1" t="s">
        <v>934</v>
      </c>
      <c r="AP254" s="1" t="s">
        <v>934</v>
      </c>
      <c r="AQ254" s="1" t="s">
        <v>934</v>
      </c>
      <c r="AS254" s="163"/>
    </row>
    <row r="255" spans="1:45" ht="14.45" customHeight="1" outlineLevel="1" x14ac:dyDescent="0.25">
      <c r="A255" s="8" t="str">
        <f>H255</f>
        <v>Monteur [+]</v>
      </c>
      <c r="B255" s="8"/>
      <c r="C255" s="8" t="s">
        <v>346</v>
      </c>
      <c r="E255" s="308"/>
      <c r="G255" s="302"/>
      <c r="H255" s="18" t="s">
        <v>172</v>
      </c>
      <c r="R255" s="1" t="s">
        <v>248</v>
      </c>
      <c r="S255" s="1"/>
      <c r="T255" s="1"/>
      <c r="V255" s="1" t="str">
        <f t="shared" si="21"/>
        <v>Ja</v>
      </c>
      <c r="W255" s="1" t="str">
        <f t="shared" si="22"/>
        <v>Niet</v>
      </c>
      <c r="X255" s="1" t="str">
        <f t="shared" si="32"/>
        <v>Ja</v>
      </c>
      <c r="Z255" s="1" t="s">
        <v>338</v>
      </c>
      <c r="AA255" s="1" t="s">
        <v>338</v>
      </c>
      <c r="AB255" s="1" t="s">
        <v>338</v>
      </c>
      <c r="AC255" s="1" t="s">
        <v>934</v>
      </c>
      <c r="AD255" s="1" t="s">
        <v>934</v>
      </c>
      <c r="AE255" s="1" t="s">
        <v>338</v>
      </c>
      <c r="AF255" s="1" t="s">
        <v>338</v>
      </c>
      <c r="AG255" s="1" t="s">
        <v>338</v>
      </c>
      <c r="AH255" s="1" t="s">
        <v>934</v>
      </c>
      <c r="AI255" s="1" t="s">
        <v>934</v>
      </c>
      <c r="AK255" s="1" t="s">
        <v>338</v>
      </c>
      <c r="AL255" s="1" t="s">
        <v>338</v>
      </c>
      <c r="AM255" s="1" t="s">
        <v>338</v>
      </c>
      <c r="AN255" s="1" t="s">
        <v>338</v>
      </c>
      <c r="AO255" s="1" t="s">
        <v>934</v>
      </c>
      <c r="AP255" s="1" t="s">
        <v>934</v>
      </c>
      <c r="AQ255" s="1" t="s">
        <v>934</v>
      </c>
      <c r="AS255" s="22"/>
    </row>
    <row r="256" spans="1:45" ht="14.45" customHeight="1" outlineLevel="2" x14ac:dyDescent="0.25">
      <c r="A256" s="8" t="str">
        <f>J256</f>
        <v>Naam</v>
      </c>
      <c r="B256" s="8"/>
      <c r="C256" s="8" t="s">
        <v>346</v>
      </c>
      <c r="E256" s="308"/>
      <c r="G256" s="302"/>
      <c r="I256" s="21" t="s">
        <v>99</v>
      </c>
      <c r="J256" s="8" t="s">
        <v>100</v>
      </c>
      <c r="K256" s="10"/>
      <c r="R256" s="1" t="s">
        <v>137</v>
      </c>
      <c r="S256" s="1"/>
      <c r="T256" s="1"/>
      <c r="V256" s="1" t="str">
        <f t="shared" si="21"/>
        <v>Ja</v>
      </c>
      <c r="W256" s="1" t="str">
        <f t="shared" si="22"/>
        <v>Niet</v>
      </c>
      <c r="X256" s="1" t="str">
        <f t="shared" si="32"/>
        <v>Ja</v>
      </c>
      <c r="Z256" s="1" t="s">
        <v>338</v>
      </c>
      <c r="AA256" s="1" t="s">
        <v>338</v>
      </c>
      <c r="AB256" s="1" t="s">
        <v>338</v>
      </c>
      <c r="AC256" s="1" t="s">
        <v>934</v>
      </c>
      <c r="AD256" s="1" t="s">
        <v>934</v>
      </c>
      <c r="AE256" s="1" t="s">
        <v>338</v>
      </c>
      <c r="AF256" s="1" t="s">
        <v>338</v>
      </c>
      <c r="AG256" s="1" t="s">
        <v>338</v>
      </c>
      <c r="AH256" s="1" t="s">
        <v>934</v>
      </c>
      <c r="AI256" s="1" t="s">
        <v>934</v>
      </c>
      <c r="AK256" s="1" t="s">
        <v>338</v>
      </c>
      <c r="AL256" s="1" t="s">
        <v>338</v>
      </c>
      <c r="AM256" s="1" t="s">
        <v>338</v>
      </c>
      <c r="AN256" s="1" t="s">
        <v>338</v>
      </c>
      <c r="AO256" s="1" t="s">
        <v>934</v>
      </c>
      <c r="AP256" s="1" t="s">
        <v>934</v>
      </c>
      <c r="AQ256" s="1" t="s">
        <v>934</v>
      </c>
      <c r="AS256" s="22"/>
    </row>
    <row r="257" spans="1:45" ht="14.45" customHeight="1" outlineLevel="1" x14ac:dyDescent="0.25">
      <c r="A257" s="8" t="str">
        <f>H257</f>
        <v>TijdstipUitvoering</v>
      </c>
      <c r="B257" s="8"/>
      <c r="C257" s="8" t="s">
        <v>346</v>
      </c>
      <c r="E257" s="308"/>
      <c r="G257" s="302"/>
      <c r="H257" s="18" t="s">
        <v>101</v>
      </c>
      <c r="R257" s="1" t="s">
        <v>249</v>
      </c>
      <c r="S257" s="1"/>
      <c r="T257" s="1"/>
      <c r="V257" s="1" t="str">
        <f t="shared" si="21"/>
        <v>Ja</v>
      </c>
      <c r="W257" s="1" t="str">
        <f t="shared" si="22"/>
        <v>Niet</v>
      </c>
      <c r="X257" s="1" t="str">
        <f t="shared" si="32"/>
        <v>Ja</v>
      </c>
      <c r="Z257" s="1" t="s">
        <v>338</v>
      </c>
      <c r="AA257" s="1" t="s">
        <v>338</v>
      </c>
      <c r="AB257" s="1" t="s">
        <v>338</v>
      </c>
      <c r="AC257" s="1" t="s">
        <v>934</v>
      </c>
      <c r="AD257" s="1" t="s">
        <v>934</v>
      </c>
      <c r="AE257" s="1" t="s">
        <v>338</v>
      </c>
      <c r="AF257" s="1" t="s">
        <v>338</v>
      </c>
      <c r="AG257" s="1" t="s">
        <v>338</v>
      </c>
      <c r="AH257" s="1" t="s">
        <v>934</v>
      </c>
      <c r="AI257" s="1" t="s">
        <v>934</v>
      </c>
      <c r="AK257" s="1" t="s">
        <v>338</v>
      </c>
      <c r="AL257" s="1" t="s">
        <v>338</v>
      </c>
      <c r="AM257" s="1" t="s">
        <v>338</v>
      </c>
      <c r="AN257" s="1" t="s">
        <v>338</v>
      </c>
      <c r="AO257" s="1" t="s">
        <v>934</v>
      </c>
      <c r="AP257" s="1" t="s">
        <v>934</v>
      </c>
      <c r="AQ257" s="1" t="s">
        <v>934</v>
      </c>
      <c r="AS257" s="22"/>
    </row>
    <row r="258" spans="1:45" ht="14.45" customHeight="1" outlineLevel="1" x14ac:dyDescent="0.25">
      <c r="A258" s="3" t="str">
        <f>H258</f>
        <v>Mantelbuis [+]</v>
      </c>
      <c r="B258" s="3"/>
      <c r="C258" s="3" t="s">
        <v>347</v>
      </c>
      <c r="E258" s="308"/>
      <c r="G258" s="302"/>
      <c r="H258" s="14" t="s">
        <v>176</v>
      </c>
      <c r="R258" s="1" t="s">
        <v>250</v>
      </c>
      <c r="S258" s="1"/>
      <c r="T258" s="1"/>
      <c r="V258" s="1" t="str">
        <f t="shared" si="21"/>
        <v>Optie</v>
      </c>
      <c r="W258" s="1" t="str">
        <f t="shared" si="22"/>
        <v>Niet</v>
      </c>
      <c r="X258" s="1" t="str">
        <f t="shared" ref="X258:X321" si="45">IF(V258="Ja","Ja",IF(W258="Ja","Ja",IF(V258="Optie","Optie",IF(W258="Optie","Optie",IF(V258="Nee","Nee",IF(W258="Nee","Nee",IF(V258="Niet","Niet",IF(W258="Niet","Niet","??"))))))))</f>
        <v>Optie</v>
      </c>
      <c r="Z258" s="1" t="s">
        <v>340</v>
      </c>
      <c r="AA258" s="1" t="s">
        <v>340</v>
      </c>
      <c r="AB258" s="1" t="s">
        <v>340</v>
      </c>
      <c r="AC258" s="1" t="s">
        <v>934</v>
      </c>
      <c r="AD258" s="1" t="s">
        <v>934</v>
      </c>
      <c r="AE258" s="1" t="s">
        <v>340</v>
      </c>
      <c r="AF258" s="1" t="s">
        <v>340</v>
      </c>
      <c r="AG258" s="1" t="s">
        <v>340</v>
      </c>
      <c r="AH258" s="1" t="s">
        <v>934</v>
      </c>
      <c r="AI258" s="1" t="s">
        <v>934</v>
      </c>
      <c r="AK258" s="220" t="s">
        <v>340</v>
      </c>
      <c r="AL258" s="220" t="s">
        <v>340</v>
      </c>
      <c r="AM258" s="220" t="s">
        <v>340</v>
      </c>
      <c r="AN258" s="220" t="s">
        <v>340</v>
      </c>
      <c r="AO258" s="1" t="s">
        <v>934</v>
      </c>
      <c r="AP258" s="1" t="s">
        <v>934</v>
      </c>
      <c r="AQ258" s="1" t="s">
        <v>934</v>
      </c>
      <c r="AS258" s="22"/>
    </row>
    <row r="259" spans="1:45" ht="285" outlineLevel="2" x14ac:dyDescent="0.25">
      <c r="A259" s="8" t="str">
        <f t="shared" ref="A259:A266" si="46">J259</f>
        <v>Buitendiameter</v>
      </c>
      <c r="B259" s="8"/>
      <c r="C259" s="8" t="s">
        <v>346</v>
      </c>
      <c r="E259" s="308"/>
      <c r="G259" s="302"/>
      <c r="H259" s="4"/>
      <c r="I259" s="306" t="s">
        <v>102</v>
      </c>
      <c r="J259" s="8" t="s">
        <v>103</v>
      </c>
      <c r="K259" s="10"/>
      <c r="R259" s="1" t="s">
        <v>251</v>
      </c>
      <c r="S259" s="22" t="s">
        <v>314</v>
      </c>
      <c r="T259" s="237" t="s">
        <v>314</v>
      </c>
      <c r="V259" s="1" t="str">
        <f t="shared" si="21"/>
        <v>Ja</v>
      </c>
      <c r="W259" s="1" t="str">
        <f t="shared" si="22"/>
        <v>Niet</v>
      </c>
      <c r="X259" s="1" t="str">
        <f t="shared" si="45"/>
        <v>Ja</v>
      </c>
      <c r="Z259" s="1" t="s">
        <v>338</v>
      </c>
      <c r="AA259" s="1" t="s">
        <v>338</v>
      </c>
      <c r="AB259" s="1" t="s">
        <v>338</v>
      </c>
      <c r="AC259" s="1" t="s">
        <v>934</v>
      </c>
      <c r="AD259" s="1" t="s">
        <v>934</v>
      </c>
      <c r="AE259" s="1" t="s">
        <v>338</v>
      </c>
      <c r="AF259" s="1" t="s">
        <v>338</v>
      </c>
      <c r="AG259" s="1" t="s">
        <v>338</v>
      </c>
      <c r="AH259" s="1" t="s">
        <v>934</v>
      </c>
      <c r="AI259" s="1" t="s">
        <v>934</v>
      </c>
      <c r="AK259" s="220" t="s">
        <v>338</v>
      </c>
      <c r="AL259" s="220" t="s">
        <v>338</v>
      </c>
      <c r="AM259" s="220" t="s">
        <v>338</v>
      </c>
      <c r="AN259" s="220" t="s">
        <v>338</v>
      </c>
      <c r="AO259" s="1" t="s">
        <v>934</v>
      </c>
      <c r="AP259" s="1" t="s">
        <v>934</v>
      </c>
      <c r="AQ259" s="1" t="s">
        <v>934</v>
      </c>
      <c r="AS259" s="22"/>
    </row>
    <row r="260" spans="1:45" ht="14.45" customHeight="1" outlineLevel="2" x14ac:dyDescent="0.25">
      <c r="A260" s="8" t="str">
        <f t="shared" si="46"/>
        <v>IsGevuld</v>
      </c>
      <c r="B260" s="8"/>
      <c r="C260" s="8" t="s">
        <v>346</v>
      </c>
      <c r="E260" s="308"/>
      <c r="G260" s="302"/>
      <c r="I260" s="306"/>
      <c r="J260" s="8" t="s">
        <v>104</v>
      </c>
      <c r="K260" s="10"/>
      <c r="R260" s="1" t="s">
        <v>148</v>
      </c>
      <c r="S260" s="1"/>
      <c r="T260" s="1"/>
      <c r="V260" s="1" t="str">
        <f t="shared" si="21"/>
        <v>Ja</v>
      </c>
      <c r="W260" s="1" t="str">
        <f t="shared" si="22"/>
        <v>Niet</v>
      </c>
      <c r="X260" s="1" t="str">
        <f t="shared" si="45"/>
        <v>Ja</v>
      </c>
      <c r="Z260" s="1" t="s">
        <v>338</v>
      </c>
      <c r="AA260" s="1" t="s">
        <v>338</v>
      </c>
      <c r="AB260" s="1" t="s">
        <v>338</v>
      </c>
      <c r="AC260" s="1" t="s">
        <v>934</v>
      </c>
      <c r="AD260" s="1" t="s">
        <v>934</v>
      </c>
      <c r="AE260" s="1" t="s">
        <v>338</v>
      </c>
      <c r="AF260" s="1" t="s">
        <v>338</v>
      </c>
      <c r="AG260" s="1" t="s">
        <v>338</v>
      </c>
      <c r="AH260" s="1" t="s">
        <v>934</v>
      </c>
      <c r="AI260" s="1" t="s">
        <v>934</v>
      </c>
      <c r="AK260" s="220" t="s">
        <v>338</v>
      </c>
      <c r="AL260" s="220" t="s">
        <v>338</v>
      </c>
      <c r="AM260" s="220" t="s">
        <v>338</v>
      </c>
      <c r="AN260" s="220" t="s">
        <v>338</v>
      </c>
      <c r="AO260" s="1" t="s">
        <v>934</v>
      </c>
      <c r="AP260" s="1" t="s">
        <v>934</v>
      </c>
      <c r="AQ260" s="1" t="s">
        <v>934</v>
      </c>
      <c r="AS260" s="22"/>
    </row>
    <row r="261" spans="1:45" ht="14.45" customHeight="1" outlineLevel="2" x14ac:dyDescent="0.25">
      <c r="A261" s="8" t="str">
        <f t="shared" si="46"/>
        <v>IsHergebruikt</v>
      </c>
      <c r="B261" s="8"/>
      <c r="C261" s="8" t="s">
        <v>346</v>
      </c>
      <c r="E261" s="308"/>
      <c r="G261" s="302"/>
      <c r="I261" s="306"/>
      <c r="J261" s="8" t="s">
        <v>105</v>
      </c>
      <c r="K261" s="10"/>
      <c r="R261" s="1" t="s">
        <v>148</v>
      </c>
      <c r="S261" s="1"/>
      <c r="T261" s="1"/>
      <c r="V261" s="1" t="str">
        <f t="shared" si="21"/>
        <v>Ja</v>
      </c>
      <c r="W261" s="1" t="str">
        <f t="shared" si="22"/>
        <v>Niet</v>
      </c>
      <c r="X261" s="1" t="str">
        <f t="shared" si="45"/>
        <v>Ja</v>
      </c>
      <c r="Z261" s="1" t="s">
        <v>338</v>
      </c>
      <c r="AA261" s="1" t="s">
        <v>338</v>
      </c>
      <c r="AB261" s="1" t="s">
        <v>338</v>
      </c>
      <c r="AC261" s="1" t="s">
        <v>934</v>
      </c>
      <c r="AD261" s="1" t="s">
        <v>934</v>
      </c>
      <c r="AE261" s="1" t="s">
        <v>338</v>
      </c>
      <c r="AF261" s="1" t="s">
        <v>338</v>
      </c>
      <c r="AG261" s="1" t="s">
        <v>338</v>
      </c>
      <c r="AH261" s="1" t="s">
        <v>934</v>
      </c>
      <c r="AI261" s="1" t="s">
        <v>934</v>
      </c>
      <c r="AK261" s="220" t="s">
        <v>338</v>
      </c>
      <c r="AL261" s="220" t="s">
        <v>338</v>
      </c>
      <c r="AM261" s="220" t="s">
        <v>338</v>
      </c>
      <c r="AN261" s="220" t="s">
        <v>338</v>
      </c>
      <c r="AO261" s="1" t="s">
        <v>934</v>
      </c>
      <c r="AP261" s="1" t="s">
        <v>934</v>
      </c>
      <c r="AQ261" s="1" t="s">
        <v>934</v>
      </c>
      <c r="AS261" s="22"/>
    </row>
    <row r="262" spans="1:45" ht="14.45" customHeight="1" outlineLevel="2" x14ac:dyDescent="0.25">
      <c r="A262" s="8" t="str">
        <f t="shared" si="46"/>
        <v>Lengte</v>
      </c>
      <c r="B262" s="8"/>
      <c r="C262" s="8" t="s">
        <v>346</v>
      </c>
      <c r="E262" s="308"/>
      <c r="G262" s="302"/>
      <c r="I262" s="306"/>
      <c r="J262" s="8" t="s">
        <v>45</v>
      </c>
      <c r="K262" s="10"/>
      <c r="R262" s="1" t="s">
        <v>163</v>
      </c>
      <c r="S262" s="1"/>
      <c r="T262" s="1"/>
      <c r="V262" s="1" t="str">
        <f t="shared" si="21"/>
        <v>Ja</v>
      </c>
      <c r="W262" s="1" t="str">
        <f t="shared" si="22"/>
        <v>Niet</v>
      </c>
      <c r="X262" s="1" t="str">
        <f t="shared" si="45"/>
        <v>Ja</v>
      </c>
      <c r="Z262" s="1" t="s">
        <v>338</v>
      </c>
      <c r="AA262" s="1" t="s">
        <v>338</v>
      </c>
      <c r="AB262" s="1" t="s">
        <v>338</v>
      </c>
      <c r="AC262" s="1" t="s">
        <v>934</v>
      </c>
      <c r="AD262" s="1" t="s">
        <v>934</v>
      </c>
      <c r="AE262" s="1" t="s">
        <v>338</v>
      </c>
      <c r="AF262" s="1" t="s">
        <v>338</v>
      </c>
      <c r="AG262" s="1" t="s">
        <v>338</v>
      </c>
      <c r="AH262" s="1" t="s">
        <v>934</v>
      </c>
      <c r="AI262" s="1" t="s">
        <v>934</v>
      </c>
      <c r="AK262" s="220" t="s">
        <v>338</v>
      </c>
      <c r="AL262" s="220" t="s">
        <v>338</v>
      </c>
      <c r="AM262" s="220" t="s">
        <v>338</v>
      </c>
      <c r="AN262" s="220" t="s">
        <v>338</v>
      </c>
      <c r="AO262" s="1" t="s">
        <v>934</v>
      </c>
      <c r="AP262" s="1" t="s">
        <v>934</v>
      </c>
      <c r="AQ262" s="1" t="s">
        <v>934</v>
      </c>
      <c r="AS262" s="22"/>
    </row>
    <row r="263" spans="1:45" ht="135" outlineLevel="2" x14ac:dyDescent="0.25">
      <c r="A263" s="8" t="str">
        <f t="shared" si="46"/>
        <v>Materiaal</v>
      </c>
      <c r="B263" s="8"/>
      <c r="C263" s="8" t="s">
        <v>346</v>
      </c>
      <c r="E263" s="308"/>
      <c r="G263" s="302"/>
      <c r="I263" s="306"/>
      <c r="J263" s="8" t="s">
        <v>41</v>
      </c>
      <c r="K263" s="10"/>
      <c r="R263" s="1" t="s">
        <v>252</v>
      </c>
      <c r="S263" s="22" t="s">
        <v>315</v>
      </c>
      <c r="T263" s="170" t="s">
        <v>315</v>
      </c>
      <c r="V263" s="1" t="str">
        <f t="shared" si="21"/>
        <v>Ja</v>
      </c>
      <c r="W263" s="1" t="str">
        <f t="shared" si="22"/>
        <v>Niet</v>
      </c>
      <c r="X263" s="1" t="str">
        <f t="shared" si="45"/>
        <v>Ja</v>
      </c>
      <c r="Z263" s="1" t="s">
        <v>338</v>
      </c>
      <c r="AA263" s="1" t="s">
        <v>338</v>
      </c>
      <c r="AB263" s="1" t="s">
        <v>338</v>
      </c>
      <c r="AC263" s="1" t="s">
        <v>934</v>
      </c>
      <c r="AD263" s="1" t="s">
        <v>934</v>
      </c>
      <c r="AE263" s="1" t="s">
        <v>338</v>
      </c>
      <c r="AF263" s="1" t="s">
        <v>338</v>
      </c>
      <c r="AG263" s="1" t="s">
        <v>338</v>
      </c>
      <c r="AH263" s="1" t="s">
        <v>934</v>
      </c>
      <c r="AI263" s="1" t="s">
        <v>934</v>
      </c>
      <c r="AK263" s="220" t="s">
        <v>338</v>
      </c>
      <c r="AL263" s="220" t="s">
        <v>338</v>
      </c>
      <c r="AM263" s="220" t="s">
        <v>338</v>
      </c>
      <c r="AN263" s="220" t="s">
        <v>338</v>
      </c>
      <c r="AO263" s="1" t="s">
        <v>934</v>
      </c>
      <c r="AP263" s="1" t="s">
        <v>934</v>
      </c>
      <c r="AQ263" s="1" t="s">
        <v>934</v>
      </c>
      <c r="AS263" s="22" t="s">
        <v>860</v>
      </c>
    </row>
    <row r="264" spans="1:45" ht="30" outlineLevel="2" x14ac:dyDescent="0.25">
      <c r="A264" s="3" t="str">
        <f t="shared" si="46"/>
        <v>AfwijkendType</v>
      </c>
      <c r="B264" s="3"/>
      <c r="C264" s="3" t="s">
        <v>347</v>
      </c>
      <c r="E264" s="308"/>
      <c r="G264" s="302"/>
      <c r="I264" s="306"/>
      <c r="J264" s="3" t="s">
        <v>106</v>
      </c>
      <c r="K264" s="10"/>
      <c r="R264" s="1" t="s">
        <v>253</v>
      </c>
      <c r="S264" s="22" t="s">
        <v>316</v>
      </c>
      <c r="T264" s="22" t="s">
        <v>316</v>
      </c>
      <c r="V264" s="1" t="str">
        <f t="shared" si="21"/>
        <v>Optie</v>
      </c>
      <c r="W264" s="1" t="str">
        <f t="shared" si="22"/>
        <v>Niet</v>
      </c>
      <c r="X264" s="1" t="str">
        <f t="shared" si="45"/>
        <v>Optie</v>
      </c>
      <c r="Z264" s="1" t="s">
        <v>340</v>
      </c>
      <c r="AA264" s="1" t="s">
        <v>340</v>
      </c>
      <c r="AB264" s="1" t="s">
        <v>340</v>
      </c>
      <c r="AC264" s="1" t="s">
        <v>934</v>
      </c>
      <c r="AD264" s="1" t="s">
        <v>934</v>
      </c>
      <c r="AE264" s="1" t="s">
        <v>340</v>
      </c>
      <c r="AF264" s="1" t="s">
        <v>340</v>
      </c>
      <c r="AG264" s="1" t="s">
        <v>340</v>
      </c>
      <c r="AH264" s="1" t="s">
        <v>934</v>
      </c>
      <c r="AI264" s="1" t="s">
        <v>934</v>
      </c>
      <c r="AK264" s="220" t="s">
        <v>340</v>
      </c>
      <c r="AL264" s="220" t="s">
        <v>340</v>
      </c>
      <c r="AM264" s="220" t="s">
        <v>340</v>
      </c>
      <c r="AN264" s="220" t="s">
        <v>340</v>
      </c>
      <c r="AO264" s="1" t="s">
        <v>934</v>
      </c>
      <c r="AP264" s="1" t="s">
        <v>934</v>
      </c>
      <c r="AQ264" s="1" t="s">
        <v>934</v>
      </c>
      <c r="AS264" s="22"/>
    </row>
    <row r="265" spans="1:45" ht="75" outlineLevel="2" x14ac:dyDescent="0.25">
      <c r="A265" s="8" t="str">
        <f t="shared" si="46"/>
        <v>Bewerking</v>
      </c>
      <c r="B265" s="8"/>
      <c r="C265" s="8" t="s">
        <v>346</v>
      </c>
      <c r="E265" s="308"/>
      <c r="G265" s="302"/>
      <c r="I265" s="306"/>
      <c r="J265" s="8" t="s">
        <v>49</v>
      </c>
      <c r="K265" s="10"/>
      <c r="R265" s="1" t="s">
        <v>208</v>
      </c>
      <c r="S265" s="22" t="s">
        <v>808</v>
      </c>
      <c r="T265" s="170" t="s">
        <v>849</v>
      </c>
      <c r="V265" s="1" t="str">
        <f t="shared" si="21"/>
        <v>Ja</v>
      </c>
      <c r="W265" s="1" t="str">
        <f t="shared" si="22"/>
        <v>Niet</v>
      </c>
      <c r="X265" s="1" t="str">
        <f t="shared" si="45"/>
        <v>Ja</v>
      </c>
      <c r="Z265" s="1" t="s">
        <v>338</v>
      </c>
      <c r="AA265" s="1" t="s">
        <v>338</v>
      </c>
      <c r="AB265" s="1" t="s">
        <v>338</v>
      </c>
      <c r="AC265" s="1" t="s">
        <v>934</v>
      </c>
      <c r="AD265" s="1" t="s">
        <v>934</v>
      </c>
      <c r="AE265" s="1" t="s">
        <v>338</v>
      </c>
      <c r="AF265" s="1" t="s">
        <v>338</v>
      </c>
      <c r="AG265" s="1" t="s">
        <v>338</v>
      </c>
      <c r="AH265" s="1" t="s">
        <v>934</v>
      </c>
      <c r="AI265" s="1" t="s">
        <v>934</v>
      </c>
      <c r="AK265" s="220" t="s">
        <v>338</v>
      </c>
      <c r="AL265" s="220" t="s">
        <v>338</v>
      </c>
      <c r="AM265" s="220" t="s">
        <v>338</v>
      </c>
      <c r="AN265" s="220" t="s">
        <v>338</v>
      </c>
      <c r="AO265" s="1" t="s">
        <v>934</v>
      </c>
      <c r="AP265" s="1" t="s">
        <v>934</v>
      </c>
      <c r="AQ265" s="1" t="s">
        <v>934</v>
      </c>
      <c r="AS265" s="22"/>
    </row>
    <row r="266" spans="1:45" ht="14.45" customHeight="1" outlineLevel="2" x14ac:dyDescent="0.25">
      <c r="A266" s="3" t="str">
        <f t="shared" si="46"/>
        <v>Lijnpunten [+]</v>
      </c>
      <c r="B266" s="3"/>
      <c r="C266" s="3" t="s">
        <v>347</v>
      </c>
      <c r="E266" s="308"/>
      <c r="G266" s="302"/>
      <c r="I266" s="306"/>
      <c r="J266" s="3" t="s">
        <v>175</v>
      </c>
      <c r="K266" s="10"/>
      <c r="R266" s="1" t="s">
        <v>207</v>
      </c>
      <c r="S266" s="1"/>
      <c r="T266" s="1"/>
      <c r="V266" s="1" t="str">
        <f t="shared" si="21"/>
        <v>Ja</v>
      </c>
      <c r="W266" s="1" t="str">
        <f t="shared" si="22"/>
        <v>Niet</v>
      </c>
      <c r="X266" s="1" t="str">
        <f t="shared" si="45"/>
        <v>Ja</v>
      </c>
      <c r="Z266" s="1" t="s">
        <v>338</v>
      </c>
      <c r="AA266" s="1" t="s">
        <v>338</v>
      </c>
      <c r="AB266" s="1" t="s">
        <v>338</v>
      </c>
      <c r="AC266" s="1" t="s">
        <v>934</v>
      </c>
      <c r="AD266" s="1" t="s">
        <v>934</v>
      </c>
      <c r="AE266" s="1" t="s">
        <v>338</v>
      </c>
      <c r="AF266" s="1" t="s">
        <v>338</v>
      </c>
      <c r="AG266" s="1" t="s">
        <v>338</v>
      </c>
      <c r="AH266" s="1" t="s">
        <v>934</v>
      </c>
      <c r="AI266" s="1" t="s">
        <v>934</v>
      </c>
      <c r="AK266" s="220" t="s">
        <v>338</v>
      </c>
      <c r="AL266" s="220" t="s">
        <v>338</v>
      </c>
      <c r="AM266" s="220" t="s">
        <v>338</v>
      </c>
      <c r="AN266" s="220" t="s">
        <v>338</v>
      </c>
      <c r="AO266" s="1" t="s">
        <v>934</v>
      </c>
      <c r="AP266" s="1" t="s">
        <v>934</v>
      </c>
      <c r="AQ266" s="1" t="s">
        <v>934</v>
      </c>
      <c r="AS266" s="22"/>
    </row>
    <row r="267" spans="1:45" ht="14.45" customHeight="1" outlineLevel="3" x14ac:dyDescent="0.25">
      <c r="A267" s="8" t="str">
        <f>L267</f>
        <v>Lijnpunten</v>
      </c>
      <c r="B267" s="8"/>
      <c r="C267" s="8" t="s">
        <v>346</v>
      </c>
      <c r="E267" s="308"/>
      <c r="G267" s="302"/>
      <c r="J267" s="4"/>
      <c r="K267" s="306" t="s">
        <v>47</v>
      </c>
      <c r="L267" s="8" t="s">
        <v>47</v>
      </c>
      <c r="M267" s="10"/>
      <c r="R267" s="1" t="s">
        <v>137</v>
      </c>
      <c r="S267" s="1"/>
      <c r="T267" s="1"/>
      <c r="V267" s="1" t="str">
        <f t="shared" si="21"/>
        <v>Ja</v>
      </c>
      <c r="W267" s="1" t="str">
        <f t="shared" si="22"/>
        <v>Niet</v>
      </c>
      <c r="X267" s="1" t="str">
        <f t="shared" si="45"/>
        <v>Ja</v>
      </c>
      <c r="Z267" s="1" t="s">
        <v>338</v>
      </c>
      <c r="AA267" s="1" t="s">
        <v>338</v>
      </c>
      <c r="AB267" s="1" t="s">
        <v>338</v>
      </c>
      <c r="AC267" s="1" t="s">
        <v>934</v>
      </c>
      <c r="AD267" s="1" t="s">
        <v>934</v>
      </c>
      <c r="AE267" s="1" t="s">
        <v>338</v>
      </c>
      <c r="AF267" s="1" t="s">
        <v>338</v>
      </c>
      <c r="AG267" s="1" t="s">
        <v>338</v>
      </c>
      <c r="AH267" s="1" t="s">
        <v>934</v>
      </c>
      <c r="AI267" s="1" t="s">
        <v>934</v>
      </c>
      <c r="AK267" s="220" t="s">
        <v>338</v>
      </c>
      <c r="AL267" s="220" t="s">
        <v>338</v>
      </c>
      <c r="AM267" s="220" t="s">
        <v>338</v>
      </c>
      <c r="AN267" s="220" t="s">
        <v>338</v>
      </c>
      <c r="AO267" s="1" t="s">
        <v>934</v>
      </c>
      <c r="AP267" s="1" t="s">
        <v>934</v>
      </c>
      <c r="AQ267" s="1" t="s">
        <v>934</v>
      </c>
      <c r="AS267" s="22"/>
    </row>
    <row r="268" spans="1:45" ht="14.45" customHeight="1" outlineLevel="3" x14ac:dyDescent="0.25">
      <c r="A268" s="3" t="str">
        <f>L268</f>
        <v>Referentiemaatvoering</v>
      </c>
      <c r="B268" s="3"/>
      <c r="C268" s="3" t="s">
        <v>347</v>
      </c>
      <c r="E268" s="308"/>
      <c r="G268" s="302"/>
      <c r="K268" s="306"/>
      <c r="L268" s="3" t="s">
        <v>48</v>
      </c>
      <c r="M268" s="10"/>
      <c r="R268" s="1" t="s">
        <v>137</v>
      </c>
      <c r="S268" s="1"/>
      <c r="T268" s="1"/>
      <c r="V268" s="1" t="str">
        <f t="shared" si="21"/>
        <v>Optie</v>
      </c>
      <c r="W268" s="1" t="str">
        <f t="shared" si="22"/>
        <v>Niet</v>
      </c>
      <c r="X268" s="1" t="str">
        <f t="shared" si="45"/>
        <v>Optie</v>
      </c>
      <c r="Z268" s="1" t="s">
        <v>340</v>
      </c>
      <c r="AA268" s="1" t="s">
        <v>340</v>
      </c>
      <c r="AB268" s="1" t="s">
        <v>340</v>
      </c>
      <c r="AC268" s="1" t="s">
        <v>934</v>
      </c>
      <c r="AD268" s="1" t="s">
        <v>934</v>
      </c>
      <c r="AE268" s="1" t="s">
        <v>340</v>
      </c>
      <c r="AF268" s="1" t="s">
        <v>340</v>
      </c>
      <c r="AG268" s="1" t="s">
        <v>340</v>
      </c>
      <c r="AH268" s="1" t="s">
        <v>934</v>
      </c>
      <c r="AI268" s="1" t="s">
        <v>934</v>
      </c>
      <c r="AK268" s="220" t="s">
        <v>340</v>
      </c>
      <c r="AL268" s="220" t="s">
        <v>340</v>
      </c>
      <c r="AM268" s="220" t="s">
        <v>340</v>
      </c>
      <c r="AN268" s="220" t="s">
        <v>340</v>
      </c>
      <c r="AO268" s="1" t="s">
        <v>934</v>
      </c>
      <c r="AP268" s="1" t="s">
        <v>934</v>
      </c>
      <c r="AQ268" s="1" t="s">
        <v>934</v>
      </c>
      <c r="AS268" s="22"/>
    </row>
    <row r="269" spans="1:45" ht="14.45" customHeight="1" outlineLevel="2" x14ac:dyDescent="0.25">
      <c r="A269" s="20"/>
      <c r="B269" s="20"/>
      <c r="C269" s="20" t="s">
        <v>349</v>
      </c>
      <c r="E269" s="308"/>
      <c r="G269" s="302"/>
      <c r="K269" s="16"/>
      <c r="L269" s="10"/>
      <c r="M269" s="10"/>
      <c r="R269" s="1"/>
      <c r="S269" s="1"/>
      <c r="T269" s="1"/>
      <c r="V269" s="1" t="str">
        <f t="shared" si="21"/>
        <v>Niet</v>
      </c>
      <c r="W269" s="1" t="str">
        <f t="shared" si="22"/>
        <v>Niet</v>
      </c>
      <c r="X269" s="1" t="str">
        <f t="shared" si="45"/>
        <v>Niet</v>
      </c>
      <c r="Z269" s="1" t="s">
        <v>934</v>
      </c>
      <c r="AA269" s="1" t="s">
        <v>934</v>
      </c>
      <c r="AB269" s="1" t="s">
        <v>934</v>
      </c>
      <c r="AC269" s="1" t="s">
        <v>934</v>
      </c>
      <c r="AD269" s="1" t="s">
        <v>934</v>
      </c>
      <c r="AE269" s="1" t="s">
        <v>934</v>
      </c>
      <c r="AF269" s="1" t="s">
        <v>934</v>
      </c>
      <c r="AG269" s="1" t="s">
        <v>934</v>
      </c>
      <c r="AH269" s="1" t="s">
        <v>934</v>
      </c>
      <c r="AI269" s="1" t="s">
        <v>934</v>
      </c>
      <c r="AK269" s="220" t="s">
        <v>934</v>
      </c>
      <c r="AL269" s="220" t="s">
        <v>934</v>
      </c>
      <c r="AM269" s="220" t="s">
        <v>934</v>
      </c>
      <c r="AN269" s="220" t="s">
        <v>934</v>
      </c>
      <c r="AO269" s="1" t="s">
        <v>934</v>
      </c>
      <c r="AP269" s="1" t="s">
        <v>934</v>
      </c>
      <c r="AQ269" s="1" t="s">
        <v>934</v>
      </c>
      <c r="AS269" s="22"/>
    </row>
    <row r="270" spans="1:45" ht="14.45" customHeight="1" outlineLevel="1" x14ac:dyDescent="0.25">
      <c r="A270" s="3" t="str">
        <f>H270</f>
        <v>BAG [+]</v>
      </c>
      <c r="B270" s="3"/>
      <c r="C270" s="3" t="s">
        <v>347</v>
      </c>
      <c r="E270" s="308"/>
      <c r="G270" s="302"/>
      <c r="H270" s="14" t="s">
        <v>177</v>
      </c>
      <c r="R270" s="1" t="s">
        <v>254</v>
      </c>
      <c r="S270" s="1"/>
      <c r="T270" s="1"/>
      <c r="V270" s="1" t="str">
        <f t="shared" si="21"/>
        <v>Optie</v>
      </c>
      <c r="W270" s="1" t="str">
        <f t="shared" si="22"/>
        <v>Niet</v>
      </c>
      <c r="X270" s="1" t="str">
        <f t="shared" si="45"/>
        <v>Optie</v>
      </c>
      <c r="Z270" s="1" t="s">
        <v>340</v>
      </c>
      <c r="AA270" s="1" t="s">
        <v>340</v>
      </c>
      <c r="AB270" s="1" t="s">
        <v>340</v>
      </c>
      <c r="AC270" s="1" t="s">
        <v>934</v>
      </c>
      <c r="AD270" s="1" t="s">
        <v>934</v>
      </c>
      <c r="AE270" s="220" t="s">
        <v>340</v>
      </c>
      <c r="AF270" s="220" t="s">
        <v>340</v>
      </c>
      <c r="AG270" s="220" t="s">
        <v>340</v>
      </c>
      <c r="AH270" s="1" t="s">
        <v>934</v>
      </c>
      <c r="AI270" s="1" t="s">
        <v>934</v>
      </c>
      <c r="AK270" s="220" t="s">
        <v>340</v>
      </c>
      <c r="AL270" s="220" t="s">
        <v>340</v>
      </c>
      <c r="AM270" s="220" t="s">
        <v>340</v>
      </c>
      <c r="AN270" s="220" t="s">
        <v>340</v>
      </c>
      <c r="AO270" s="1" t="s">
        <v>934</v>
      </c>
      <c r="AP270" s="1" t="s">
        <v>934</v>
      </c>
      <c r="AQ270" s="1" t="s">
        <v>934</v>
      </c>
      <c r="AS270" s="22"/>
    </row>
    <row r="271" spans="1:45" ht="14.45" customHeight="1" outlineLevel="2" x14ac:dyDescent="0.25">
      <c r="A271" s="8" t="str">
        <f>J271</f>
        <v>ID</v>
      </c>
      <c r="B271" s="8"/>
      <c r="C271" s="8" t="s">
        <v>346</v>
      </c>
      <c r="E271" s="308"/>
      <c r="G271" s="302"/>
      <c r="H271" s="4"/>
      <c r="I271" s="306" t="s">
        <v>107</v>
      </c>
      <c r="J271" s="8" t="s">
        <v>108</v>
      </c>
      <c r="K271" s="10"/>
      <c r="R271" s="1" t="s">
        <v>137</v>
      </c>
      <c r="S271" s="1"/>
      <c r="T271" s="1"/>
      <c r="V271" s="1" t="str">
        <f t="shared" si="21"/>
        <v>Ja</v>
      </c>
      <c r="W271" s="1" t="str">
        <f t="shared" si="22"/>
        <v>Niet</v>
      </c>
      <c r="X271" s="1" t="str">
        <f t="shared" si="45"/>
        <v>Ja</v>
      </c>
      <c r="Z271" s="1" t="s">
        <v>338</v>
      </c>
      <c r="AA271" s="220" t="s">
        <v>338</v>
      </c>
      <c r="AB271" s="220" t="s">
        <v>338</v>
      </c>
      <c r="AC271" s="1" t="s">
        <v>934</v>
      </c>
      <c r="AD271" s="1" t="s">
        <v>934</v>
      </c>
      <c r="AE271" s="220" t="s">
        <v>338</v>
      </c>
      <c r="AF271" s="220" t="s">
        <v>338</v>
      </c>
      <c r="AG271" s="220" t="s">
        <v>338</v>
      </c>
      <c r="AH271" s="1" t="s">
        <v>934</v>
      </c>
      <c r="AI271" s="1" t="s">
        <v>934</v>
      </c>
      <c r="AK271" s="220" t="s">
        <v>338</v>
      </c>
      <c r="AL271" s="220" t="s">
        <v>338</v>
      </c>
      <c r="AM271" s="220" t="s">
        <v>338</v>
      </c>
      <c r="AN271" s="220" t="s">
        <v>338</v>
      </c>
      <c r="AO271" s="1" t="s">
        <v>934</v>
      </c>
      <c r="AP271" s="1" t="s">
        <v>934</v>
      </c>
      <c r="AQ271" s="1" t="s">
        <v>934</v>
      </c>
      <c r="AS271" s="22"/>
    </row>
    <row r="272" spans="1:45" ht="45" outlineLevel="2" x14ac:dyDescent="0.25">
      <c r="A272" s="8" t="str">
        <f t="shared" ref="A272:A274" si="47">J272</f>
        <v>Soort</v>
      </c>
      <c r="B272" s="8"/>
      <c r="C272" s="8" t="s">
        <v>346</v>
      </c>
      <c r="E272" s="308"/>
      <c r="G272" s="302"/>
      <c r="I272" s="306"/>
      <c r="J272" s="8" t="s">
        <v>59</v>
      </c>
      <c r="K272" s="10"/>
      <c r="R272" s="1" t="s">
        <v>255</v>
      </c>
      <c r="S272" s="22" t="s">
        <v>317</v>
      </c>
      <c r="T272" s="170" t="s">
        <v>317</v>
      </c>
      <c r="V272" s="1" t="str">
        <f t="shared" si="21"/>
        <v>Ja</v>
      </c>
      <c r="W272" s="1" t="str">
        <f t="shared" si="22"/>
        <v>Niet</v>
      </c>
      <c r="X272" s="1" t="str">
        <f t="shared" si="45"/>
        <v>Ja</v>
      </c>
      <c r="Z272" s="1" t="s">
        <v>338</v>
      </c>
      <c r="AA272" s="220" t="s">
        <v>338</v>
      </c>
      <c r="AB272" s="220" t="s">
        <v>338</v>
      </c>
      <c r="AC272" s="1" t="s">
        <v>934</v>
      </c>
      <c r="AD272" s="1" t="s">
        <v>934</v>
      </c>
      <c r="AE272" s="220" t="s">
        <v>338</v>
      </c>
      <c r="AF272" s="220" t="s">
        <v>338</v>
      </c>
      <c r="AG272" s="220" t="s">
        <v>338</v>
      </c>
      <c r="AH272" s="1" t="s">
        <v>934</v>
      </c>
      <c r="AI272" s="1" t="s">
        <v>934</v>
      </c>
      <c r="AK272" s="220" t="s">
        <v>338</v>
      </c>
      <c r="AL272" s="220" t="s">
        <v>338</v>
      </c>
      <c r="AM272" s="220" t="s">
        <v>338</v>
      </c>
      <c r="AN272" s="220" t="s">
        <v>338</v>
      </c>
      <c r="AO272" s="1" t="s">
        <v>934</v>
      </c>
      <c r="AP272" s="1" t="s">
        <v>934</v>
      </c>
      <c r="AQ272" s="1" t="s">
        <v>934</v>
      </c>
      <c r="AS272" s="22"/>
    </row>
    <row r="273" spans="1:45" ht="14.45" customHeight="1" outlineLevel="2" x14ac:dyDescent="0.25">
      <c r="A273" s="8" t="str">
        <f t="shared" si="47"/>
        <v>Lijnpunten</v>
      </c>
      <c r="B273" s="8"/>
      <c r="C273" s="8" t="s">
        <v>346</v>
      </c>
      <c r="E273" s="308"/>
      <c r="G273" s="302"/>
      <c r="I273" s="306"/>
      <c r="J273" s="8" t="s">
        <v>47</v>
      </c>
      <c r="K273" s="10"/>
      <c r="R273" s="1" t="s">
        <v>137</v>
      </c>
      <c r="S273" s="1"/>
      <c r="T273" s="1"/>
      <c r="V273" s="1" t="str">
        <f t="shared" si="21"/>
        <v>Ja</v>
      </c>
      <c r="W273" s="1" t="str">
        <f t="shared" si="22"/>
        <v>Niet</v>
      </c>
      <c r="X273" s="1" t="str">
        <f t="shared" si="45"/>
        <v>Ja</v>
      </c>
      <c r="Z273" s="1" t="s">
        <v>338</v>
      </c>
      <c r="AA273" s="220" t="s">
        <v>338</v>
      </c>
      <c r="AB273" s="220" t="s">
        <v>338</v>
      </c>
      <c r="AC273" s="1" t="s">
        <v>934</v>
      </c>
      <c r="AD273" s="1" t="s">
        <v>934</v>
      </c>
      <c r="AE273" s="220" t="s">
        <v>338</v>
      </c>
      <c r="AF273" s="220" t="s">
        <v>338</v>
      </c>
      <c r="AG273" s="220" t="s">
        <v>338</v>
      </c>
      <c r="AH273" s="1" t="s">
        <v>934</v>
      </c>
      <c r="AI273" s="1" t="s">
        <v>934</v>
      </c>
      <c r="AK273" s="220" t="s">
        <v>338</v>
      </c>
      <c r="AL273" s="220" t="s">
        <v>338</v>
      </c>
      <c r="AM273" s="220" t="s">
        <v>338</v>
      </c>
      <c r="AN273" s="220" t="s">
        <v>338</v>
      </c>
      <c r="AO273" s="1" t="s">
        <v>934</v>
      </c>
      <c r="AP273" s="1" t="s">
        <v>934</v>
      </c>
      <c r="AQ273" s="1" t="s">
        <v>934</v>
      </c>
      <c r="AS273" s="22"/>
    </row>
    <row r="274" spans="1:45" ht="14.45" customHeight="1" outlineLevel="2" x14ac:dyDescent="0.25">
      <c r="A274" s="8" t="str">
        <f t="shared" si="47"/>
        <v>Versiedatum</v>
      </c>
      <c r="B274" s="8"/>
      <c r="C274" s="8" t="s">
        <v>346</v>
      </c>
      <c r="E274" s="308"/>
      <c r="G274" s="302"/>
      <c r="I274" s="306"/>
      <c r="J274" s="8" t="s">
        <v>109</v>
      </c>
      <c r="K274" s="10"/>
      <c r="R274" s="1" t="s">
        <v>256</v>
      </c>
      <c r="S274" s="1"/>
      <c r="T274" s="1"/>
      <c r="V274" s="1" t="str">
        <f t="shared" si="21"/>
        <v>Ja</v>
      </c>
      <c r="W274" s="1" t="str">
        <f t="shared" si="22"/>
        <v>Niet</v>
      </c>
      <c r="X274" s="1" t="str">
        <f t="shared" si="45"/>
        <v>Ja</v>
      </c>
      <c r="Z274" s="1" t="s">
        <v>338</v>
      </c>
      <c r="AA274" s="220" t="s">
        <v>338</v>
      </c>
      <c r="AB274" s="220" t="s">
        <v>338</v>
      </c>
      <c r="AC274" s="1" t="s">
        <v>934</v>
      </c>
      <c r="AD274" s="1" t="s">
        <v>934</v>
      </c>
      <c r="AE274" s="220" t="s">
        <v>338</v>
      </c>
      <c r="AF274" s="220" t="s">
        <v>338</v>
      </c>
      <c r="AG274" s="220" t="s">
        <v>338</v>
      </c>
      <c r="AH274" s="1" t="s">
        <v>934</v>
      </c>
      <c r="AI274" s="1" t="s">
        <v>934</v>
      </c>
      <c r="AK274" s="220" t="s">
        <v>338</v>
      </c>
      <c r="AL274" s="220" t="s">
        <v>338</v>
      </c>
      <c r="AM274" s="220" t="s">
        <v>338</v>
      </c>
      <c r="AN274" s="220" t="s">
        <v>338</v>
      </c>
      <c r="AO274" s="1" t="s">
        <v>934</v>
      </c>
      <c r="AP274" s="1" t="s">
        <v>934</v>
      </c>
      <c r="AQ274" s="1" t="s">
        <v>934</v>
      </c>
      <c r="AS274" s="22"/>
    </row>
    <row r="275" spans="1:45" ht="14.45" customHeight="1" outlineLevel="1" x14ac:dyDescent="0.25">
      <c r="A275" s="3" t="str">
        <f>H275</f>
        <v>Nulpunt [+]</v>
      </c>
      <c r="B275" s="3"/>
      <c r="C275" s="3" t="s">
        <v>347</v>
      </c>
      <c r="E275" s="308"/>
      <c r="G275" s="302"/>
      <c r="H275" s="14" t="s">
        <v>178</v>
      </c>
      <c r="R275" s="1" t="s">
        <v>257</v>
      </c>
      <c r="S275" s="1"/>
      <c r="T275" s="1"/>
      <c r="V275" s="1" t="str">
        <f t="shared" si="21"/>
        <v>Optie</v>
      </c>
      <c r="W275" s="1" t="str">
        <f t="shared" si="22"/>
        <v>Niet</v>
      </c>
      <c r="X275" s="1" t="str">
        <f t="shared" si="45"/>
        <v>Optie</v>
      </c>
      <c r="Z275" s="220" t="s">
        <v>340</v>
      </c>
      <c r="AA275" s="220" t="s">
        <v>340</v>
      </c>
      <c r="AB275" s="220" t="s">
        <v>340</v>
      </c>
      <c r="AC275" s="1" t="s">
        <v>934</v>
      </c>
      <c r="AD275" s="1" t="s">
        <v>934</v>
      </c>
      <c r="AE275" s="220" t="s">
        <v>340</v>
      </c>
      <c r="AF275" s="220" t="s">
        <v>340</v>
      </c>
      <c r="AG275" s="220" t="s">
        <v>340</v>
      </c>
      <c r="AH275" s="1" t="s">
        <v>934</v>
      </c>
      <c r="AI275" s="1" t="s">
        <v>934</v>
      </c>
      <c r="AK275" s="220" t="s">
        <v>340</v>
      </c>
      <c r="AL275" s="220" t="s">
        <v>340</v>
      </c>
      <c r="AM275" s="220" t="s">
        <v>340</v>
      </c>
      <c r="AN275" s="220" t="s">
        <v>340</v>
      </c>
      <c r="AO275" s="1" t="s">
        <v>338</v>
      </c>
      <c r="AP275" s="1" t="s">
        <v>934</v>
      </c>
      <c r="AQ275" s="1" t="s">
        <v>934</v>
      </c>
      <c r="AS275" s="22"/>
    </row>
    <row r="276" spans="1:45" ht="14.45" customHeight="1" outlineLevel="2" x14ac:dyDescent="0.25">
      <c r="A276" s="8" t="str">
        <f>J276</f>
        <v>Nulpunt</v>
      </c>
      <c r="B276" s="8"/>
      <c r="C276" s="8" t="s">
        <v>346</v>
      </c>
      <c r="E276" s="308"/>
      <c r="G276" s="302"/>
      <c r="H276" s="4"/>
      <c r="I276" s="306" t="s">
        <v>110</v>
      </c>
      <c r="J276" s="8" t="s">
        <v>110</v>
      </c>
      <c r="K276" s="10"/>
      <c r="R276" s="1" t="s">
        <v>137</v>
      </c>
      <c r="S276" s="1"/>
      <c r="T276" s="1"/>
      <c r="V276" s="1" t="str">
        <f t="shared" si="21"/>
        <v>Ja</v>
      </c>
      <c r="W276" s="1" t="str">
        <f t="shared" si="22"/>
        <v>Niet</v>
      </c>
      <c r="X276" s="1" t="str">
        <f t="shared" si="45"/>
        <v>Ja</v>
      </c>
      <c r="Z276" s="1" t="s">
        <v>338</v>
      </c>
      <c r="AA276" s="1" t="s">
        <v>338</v>
      </c>
      <c r="AB276" s="1" t="s">
        <v>338</v>
      </c>
      <c r="AC276" s="1" t="s">
        <v>934</v>
      </c>
      <c r="AD276" s="1" t="s">
        <v>934</v>
      </c>
      <c r="AE276" s="1" t="s">
        <v>338</v>
      </c>
      <c r="AF276" s="1" t="s">
        <v>338</v>
      </c>
      <c r="AG276" s="1" t="s">
        <v>338</v>
      </c>
      <c r="AH276" s="1" t="s">
        <v>934</v>
      </c>
      <c r="AI276" s="1" t="s">
        <v>934</v>
      </c>
      <c r="AK276" s="1" t="s">
        <v>338</v>
      </c>
      <c r="AL276" s="1" t="s">
        <v>338</v>
      </c>
      <c r="AM276" s="1" t="s">
        <v>338</v>
      </c>
      <c r="AN276" s="1" t="s">
        <v>338</v>
      </c>
      <c r="AO276" s="1" t="s">
        <v>338</v>
      </c>
      <c r="AP276" s="1" t="s">
        <v>934</v>
      </c>
      <c r="AQ276" s="1" t="s">
        <v>934</v>
      </c>
      <c r="AS276" s="22"/>
    </row>
    <row r="277" spans="1:45" ht="14.45" customHeight="1" outlineLevel="2" x14ac:dyDescent="0.25">
      <c r="A277" s="8" t="str">
        <f t="shared" ref="A277:A278" si="48">J277</f>
        <v>Richting</v>
      </c>
      <c r="B277" s="8"/>
      <c r="C277" s="8" t="s">
        <v>346</v>
      </c>
      <c r="E277" s="308"/>
      <c r="G277" s="302"/>
      <c r="I277" s="306"/>
      <c r="J277" s="8" t="s">
        <v>111</v>
      </c>
      <c r="K277" s="10"/>
      <c r="R277" s="1" t="s">
        <v>137</v>
      </c>
      <c r="S277" s="1"/>
      <c r="T277" s="1"/>
      <c r="V277" s="1" t="str">
        <f t="shared" si="21"/>
        <v>Ja</v>
      </c>
      <c r="W277" s="1" t="str">
        <f t="shared" si="22"/>
        <v>Niet</v>
      </c>
      <c r="X277" s="1" t="str">
        <f t="shared" si="45"/>
        <v>Ja</v>
      </c>
      <c r="Z277" s="1" t="s">
        <v>338</v>
      </c>
      <c r="AA277" s="1" t="s">
        <v>338</v>
      </c>
      <c r="AB277" s="1" t="s">
        <v>338</v>
      </c>
      <c r="AC277" s="1" t="s">
        <v>934</v>
      </c>
      <c r="AD277" s="1" t="s">
        <v>934</v>
      </c>
      <c r="AE277" s="1" t="s">
        <v>338</v>
      </c>
      <c r="AF277" s="1" t="s">
        <v>338</v>
      </c>
      <c r="AG277" s="1" t="s">
        <v>338</v>
      </c>
      <c r="AH277" s="1" t="s">
        <v>934</v>
      </c>
      <c r="AI277" s="1" t="s">
        <v>934</v>
      </c>
      <c r="AK277" s="1" t="s">
        <v>338</v>
      </c>
      <c r="AL277" s="1" t="s">
        <v>338</v>
      </c>
      <c r="AM277" s="1" t="s">
        <v>338</v>
      </c>
      <c r="AN277" s="1" t="s">
        <v>338</v>
      </c>
      <c r="AO277" s="1" t="s">
        <v>338</v>
      </c>
      <c r="AP277" s="1" t="s">
        <v>934</v>
      </c>
      <c r="AQ277" s="1" t="s">
        <v>934</v>
      </c>
      <c r="AS277" s="22"/>
    </row>
    <row r="278" spans="1:45" ht="45" outlineLevel="2" x14ac:dyDescent="0.25">
      <c r="A278" s="8" t="str">
        <f t="shared" si="48"/>
        <v>Maatvoering [+]</v>
      </c>
      <c r="B278" s="8"/>
      <c r="C278" s="8" t="s">
        <v>346</v>
      </c>
      <c r="E278" s="308"/>
      <c r="G278" s="302"/>
      <c r="I278" s="306"/>
      <c r="J278" s="8" t="s">
        <v>179</v>
      </c>
      <c r="K278" s="10"/>
      <c r="R278" s="1" t="s">
        <v>258</v>
      </c>
      <c r="S278" s="1"/>
      <c r="T278" s="1"/>
      <c r="V278" s="1" t="str">
        <f t="shared" si="21"/>
        <v>Ja</v>
      </c>
      <c r="W278" s="1" t="str">
        <f t="shared" si="22"/>
        <v>Niet</v>
      </c>
      <c r="X278" s="1" t="str">
        <f t="shared" si="45"/>
        <v>Ja</v>
      </c>
      <c r="Z278" s="1" t="s">
        <v>338</v>
      </c>
      <c r="AA278" s="1" t="s">
        <v>338</v>
      </c>
      <c r="AB278" s="1" t="s">
        <v>338</v>
      </c>
      <c r="AC278" s="1" t="s">
        <v>934</v>
      </c>
      <c r="AD278" s="1" t="s">
        <v>934</v>
      </c>
      <c r="AE278" s="1" t="s">
        <v>338</v>
      </c>
      <c r="AF278" s="1" t="s">
        <v>338</v>
      </c>
      <c r="AG278" s="1" t="s">
        <v>338</v>
      </c>
      <c r="AH278" s="1" t="s">
        <v>934</v>
      </c>
      <c r="AI278" s="1" t="s">
        <v>934</v>
      </c>
      <c r="AK278" s="1" t="s">
        <v>338</v>
      </c>
      <c r="AL278" s="1" t="s">
        <v>338</v>
      </c>
      <c r="AM278" s="1" t="s">
        <v>338</v>
      </c>
      <c r="AN278" s="1" t="s">
        <v>338</v>
      </c>
      <c r="AO278" s="1" t="s">
        <v>340</v>
      </c>
      <c r="AP278" s="1" t="s">
        <v>934</v>
      </c>
      <c r="AQ278" s="1" t="s">
        <v>934</v>
      </c>
      <c r="AS278" s="22" t="s">
        <v>568</v>
      </c>
    </row>
    <row r="279" spans="1:45" ht="14.45" customHeight="1" outlineLevel="5" x14ac:dyDescent="0.25">
      <c r="A279" s="8" t="str">
        <f>L279</f>
        <v>ID</v>
      </c>
      <c r="B279" s="8"/>
      <c r="C279" s="8" t="s">
        <v>346</v>
      </c>
      <c r="E279" s="308"/>
      <c r="G279" s="302"/>
      <c r="K279" s="302" t="s">
        <v>112</v>
      </c>
      <c r="L279" s="8" t="s">
        <v>108</v>
      </c>
      <c r="M279" s="10"/>
      <c r="R279" s="1" t="s">
        <v>137</v>
      </c>
      <c r="S279" s="1"/>
      <c r="T279" s="1"/>
      <c r="V279" s="1" t="str">
        <f t="shared" si="21"/>
        <v>Ja</v>
      </c>
      <c r="W279" s="1" t="str">
        <f t="shared" si="22"/>
        <v>Niet</v>
      </c>
      <c r="X279" s="1" t="str">
        <f t="shared" si="45"/>
        <v>Ja</v>
      </c>
      <c r="Z279" s="1" t="s">
        <v>338</v>
      </c>
      <c r="AA279" s="1" t="s">
        <v>338</v>
      </c>
      <c r="AB279" s="1" t="s">
        <v>338</v>
      </c>
      <c r="AC279" s="1" t="s">
        <v>934</v>
      </c>
      <c r="AD279" s="1" t="s">
        <v>934</v>
      </c>
      <c r="AE279" s="1" t="s">
        <v>338</v>
      </c>
      <c r="AF279" s="1" t="s">
        <v>338</v>
      </c>
      <c r="AG279" s="1" t="s">
        <v>338</v>
      </c>
      <c r="AH279" s="1" t="s">
        <v>934</v>
      </c>
      <c r="AI279" s="1" t="s">
        <v>934</v>
      </c>
      <c r="AK279" s="220" t="s">
        <v>338</v>
      </c>
      <c r="AL279" s="220" t="s">
        <v>338</v>
      </c>
      <c r="AM279" s="220" t="s">
        <v>338</v>
      </c>
      <c r="AN279" s="220" t="s">
        <v>338</v>
      </c>
      <c r="AO279" s="1" t="s">
        <v>934</v>
      </c>
      <c r="AP279" s="1" t="s">
        <v>934</v>
      </c>
      <c r="AQ279" s="1" t="s">
        <v>934</v>
      </c>
      <c r="AS279" s="22"/>
    </row>
    <row r="280" spans="1:45" ht="14.45" customHeight="1" outlineLevel="5" x14ac:dyDescent="0.25">
      <c r="A280" s="8" t="str">
        <f>L280</f>
        <v>Lengte</v>
      </c>
      <c r="B280" s="8"/>
      <c r="C280" s="8" t="s">
        <v>346</v>
      </c>
      <c r="E280" s="308"/>
      <c r="G280" s="302"/>
      <c r="K280" s="302"/>
      <c r="L280" s="8" t="s">
        <v>45</v>
      </c>
      <c r="M280" s="10"/>
      <c r="R280" s="1" t="s">
        <v>163</v>
      </c>
      <c r="S280" s="1"/>
      <c r="T280" s="1"/>
      <c r="V280" s="1" t="str">
        <f t="shared" si="21"/>
        <v>Ja</v>
      </c>
      <c r="W280" s="1" t="str">
        <f t="shared" si="22"/>
        <v>Niet</v>
      </c>
      <c r="X280" s="1" t="str">
        <f t="shared" si="45"/>
        <v>Ja</v>
      </c>
      <c r="Z280" s="1" t="s">
        <v>338</v>
      </c>
      <c r="AA280" s="1" t="s">
        <v>338</v>
      </c>
      <c r="AB280" s="1" t="s">
        <v>338</v>
      </c>
      <c r="AC280" s="1" t="s">
        <v>934</v>
      </c>
      <c r="AD280" s="1" t="s">
        <v>934</v>
      </c>
      <c r="AE280" s="1" t="s">
        <v>338</v>
      </c>
      <c r="AF280" s="1" t="s">
        <v>338</v>
      </c>
      <c r="AG280" s="1" t="s">
        <v>338</v>
      </c>
      <c r="AH280" s="1" t="s">
        <v>934</v>
      </c>
      <c r="AI280" s="1" t="s">
        <v>934</v>
      </c>
      <c r="AK280" s="220" t="s">
        <v>338</v>
      </c>
      <c r="AL280" s="220" t="s">
        <v>338</v>
      </c>
      <c r="AM280" s="220" t="s">
        <v>338</v>
      </c>
      <c r="AN280" s="220" t="s">
        <v>338</v>
      </c>
      <c r="AO280" s="1" t="s">
        <v>934</v>
      </c>
      <c r="AP280" s="1" t="s">
        <v>934</v>
      </c>
      <c r="AQ280" s="1" t="s">
        <v>934</v>
      </c>
      <c r="AS280" s="22"/>
    </row>
    <row r="281" spans="1:45" ht="14.45" customHeight="1" outlineLevel="5" x14ac:dyDescent="0.25">
      <c r="A281" s="8" t="str">
        <f>L281</f>
        <v>Lijn</v>
      </c>
      <c r="B281" s="8"/>
      <c r="C281" s="8" t="s">
        <v>346</v>
      </c>
      <c r="E281" s="308"/>
      <c r="G281" s="302"/>
      <c r="K281" s="302"/>
      <c r="L281" s="8" t="s">
        <v>113</v>
      </c>
      <c r="M281" s="10"/>
      <c r="R281" s="1" t="s">
        <v>137</v>
      </c>
      <c r="S281" s="1"/>
      <c r="T281" s="1"/>
      <c r="V281" s="1" t="str">
        <f t="shared" si="21"/>
        <v>Ja</v>
      </c>
      <c r="W281" s="1" t="str">
        <f t="shared" si="22"/>
        <v>Niet</v>
      </c>
      <c r="X281" s="1" t="str">
        <f t="shared" si="45"/>
        <v>Ja</v>
      </c>
      <c r="Z281" s="1" t="s">
        <v>338</v>
      </c>
      <c r="AA281" s="1" t="s">
        <v>338</v>
      </c>
      <c r="AB281" s="1" t="s">
        <v>338</v>
      </c>
      <c r="AC281" s="1" t="s">
        <v>934</v>
      </c>
      <c r="AD281" s="1" t="s">
        <v>934</v>
      </c>
      <c r="AE281" s="1" t="s">
        <v>338</v>
      </c>
      <c r="AF281" s="1" t="s">
        <v>338</v>
      </c>
      <c r="AG281" s="1" t="s">
        <v>338</v>
      </c>
      <c r="AH281" s="1" t="s">
        <v>934</v>
      </c>
      <c r="AI281" s="1" t="s">
        <v>934</v>
      </c>
      <c r="AK281" s="220" t="s">
        <v>338</v>
      </c>
      <c r="AL281" s="220" t="s">
        <v>338</v>
      </c>
      <c r="AM281" s="220" t="s">
        <v>338</v>
      </c>
      <c r="AN281" s="220" t="s">
        <v>338</v>
      </c>
      <c r="AO281" s="1" t="s">
        <v>934</v>
      </c>
      <c r="AP281" s="1" t="s">
        <v>934</v>
      </c>
      <c r="AQ281" s="1" t="s">
        <v>934</v>
      </c>
      <c r="AS281" s="22"/>
    </row>
    <row r="282" spans="1:45" ht="14.45" customHeight="1" outlineLevel="4" x14ac:dyDescent="0.25">
      <c r="A282" s="20"/>
      <c r="B282" s="20"/>
      <c r="C282" s="20" t="s">
        <v>349</v>
      </c>
      <c r="E282" s="308"/>
      <c r="G282" s="302"/>
      <c r="L282" s="10"/>
      <c r="M282" s="10"/>
      <c r="R282" s="1"/>
      <c r="S282" s="1"/>
      <c r="T282" s="1"/>
      <c r="V282" s="1" t="str">
        <f t="shared" si="21"/>
        <v>Niet</v>
      </c>
      <c r="W282" s="1" t="str">
        <f t="shared" si="22"/>
        <v>Niet</v>
      </c>
      <c r="X282" s="1" t="str">
        <f t="shared" si="45"/>
        <v>Niet</v>
      </c>
      <c r="Z282" s="1" t="s">
        <v>934</v>
      </c>
      <c r="AA282" s="1" t="s">
        <v>934</v>
      </c>
      <c r="AB282" s="1" t="s">
        <v>934</v>
      </c>
      <c r="AC282" s="1" t="s">
        <v>934</v>
      </c>
      <c r="AD282" s="1" t="s">
        <v>934</v>
      </c>
      <c r="AE282" s="1" t="s">
        <v>934</v>
      </c>
      <c r="AF282" s="1" t="s">
        <v>934</v>
      </c>
      <c r="AG282" s="1" t="s">
        <v>934</v>
      </c>
      <c r="AH282" s="1" t="s">
        <v>934</v>
      </c>
      <c r="AI282" s="1" t="s">
        <v>934</v>
      </c>
      <c r="AK282" s="1" t="s">
        <v>934</v>
      </c>
      <c r="AL282" s="1" t="s">
        <v>934</v>
      </c>
      <c r="AM282" s="1" t="s">
        <v>934</v>
      </c>
      <c r="AN282" s="1" t="s">
        <v>934</v>
      </c>
      <c r="AO282" s="1" t="s">
        <v>934</v>
      </c>
      <c r="AP282" s="1" t="s">
        <v>934</v>
      </c>
      <c r="AQ282" s="1" t="s">
        <v>934</v>
      </c>
      <c r="AS282" s="22"/>
    </row>
    <row r="283" spans="1:45" ht="14.45" customHeight="1" outlineLevel="1" x14ac:dyDescent="0.25">
      <c r="A283" s="3" t="str">
        <f>H283</f>
        <v>Topografie [+]</v>
      </c>
      <c r="B283" s="3"/>
      <c r="C283" s="3" t="s">
        <v>347</v>
      </c>
      <c r="E283" s="308"/>
      <c r="G283" s="302"/>
      <c r="H283" s="14" t="s">
        <v>183</v>
      </c>
      <c r="R283" s="1" t="s">
        <v>259</v>
      </c>
      <c r="S283" s="1"/>
      <c r="T283" s="1"/>
      <c r="V283" s="1" t="str">
        <f t="shared" si="21"/>
        <v>Optie</v>
      </c>
      <c r="W283" s="1" t="str">
        <f t="shared" si="22"/>
        <v>Niet</v>
      </c>
      <c r="X283" s="1" t="str">
        <f t="shared" si="45"/>
        <v>Optie</v>
      </c>
      <c r="Z283" s="1" t="s">
        <v>340</v>
      </c>
      <c r="AA283" s="1" t="s">
        <v>340</v>
      </c>
      <c r="AB283" s="1" t="s">
        <v>340</v>
      </c>
      <c r="AC283" s="1" t="s">
        <v>934</v>
      </c>
      <c r="AD283" s="1" t="s">
        <v>934</v>
      </c>
      <c r="AE283" s="1" t="s">
        <v>341</v>
      </c>
      <c r="AF283" s="1" t="s">
        <v>340</v>
      </c>
      <c r="AG283" s="1" t="s">
        <v>340</v>
      </c>
      <c r="AH283" s="1" t="s">
        <v>934</v>
      </c>
      <c r="AI283" s="1" t="s">
        <v>934</v>
      </c>
      <c r="AK283" s="220" t="s">
        <v>340</v>
      </c>
      <c r="AL283" s="220" t="s">
        <v>340</v>
      </c>
      <c r="AM283" s="220" t="s">
        <v>340</v>
      </c>
      <c r="AN283" s="1" t="s">
        <v>341</v>
      </c>
      <c r="AO283" s="1" t="s">
        <v>934</v>
      </c>
      <c r="AP283" s="1" t="s">
        <v>934</v>
      </c>
      <c r="AQ283" s="1" t="s">
        <v>934</v>
      </c>
      <c r="AS283" s="22"/>
    </row>
    <row r="284" spans="1:45" ht="14.45" customHeight="1" outlineLevel="2" x14ac:dyDescent="0.25">
      <c r="A284" s="8" t="str">
        <f>J284</f>
        <v>Lijnpunten [+]</v>
      </c>
      <c r="B284" s="8"/>
      <c r="C284" s="8" t="s">
        <v>346</v>
      </c>
      <c r="E284" s="308"/>
      <c r="G284" s="302"/>
      <c r="H284" s="4"/>
      <c r="I284" s="306" t="s">
        <v>114</v>
      </c>
      <c r="J284" s="18" t="s">
        <v>175</v>
      </c>
      <c r="K284" s="10"/>
      <c r="R284" s="1" t="s">
        <v>207</v>
      </c>
      <c r="S284" s="1"/>
      <c r="T284" s="1"/>
      <c r="V284" s="1" t="str">
        <f t="shared" si="21"/>
        <v>Ja</v>
      </c>
      <c r="W284" s="1" t="str">
        <f t="shared" si="22"/>
        <v>Niet</v>
      </c>
      <c r="X284" s="1" t="str">
        <f t="shared" si="45"/>
        <v>Ja</v>
      </c>
      <c r="Z284" s="1" t="s">
        <v>338</v>
      </c>
      <c r="AA284" s="1" t="s">
        <v>338</v>
      </c>
      <c r="AB284" s="1" t="s">
        <v>338</v>
      </c>
      <c r="AC284" s="1" t="s">
        <v>934</v>
      </c>
      <c r="AD284" s="1" t="s">
        <v>934</v>
      </c>
      <c r="AE284" s="1" t="s">
        <v>934</v>
      </c>
      <c r="AF284" s="1" t="s">
        <v>338</v>
      </c>
      <c r="AG284" s="1" t="s">
        <v>338</v>
      </c>
      <c r="AH284" s="1" t="s">
        <v>934</v>
      </c>
      <c r="AI284" s="1" t="s">
        <v>934</v>
      </c>
      <c r="AK284" s="220" t="s">
        <v>338</v>
      </c>
      <c r="AL284" s="220" t="s">
        <v>338</v>
      </c>
      <c r="AM284" s="220" t="s">
        <v>338</v>
      </c>
      <c r="AN284" s="1" t="s">
        <v>934</v>
      </c>
      <c r="AO284" s="1" t="s">
        <v>934</v>
      </c>
      <c r="AP284" s="1" t="s">
        <v>934</v>
      </c>
      <c r="AQ284" s="1" t="s">
        <v>934</v>
      </c>
      <c r="AS284" s="22"/>
    </row>
    <row r="285" spans="1:45" ht="14.45" customHeight="1" outlineLevel="3" x14ac:dyDescent="0.25">
      <c r="A285" s="8" t="str">
        <f>L285</f>
        <v>Lijnpunten</v>
      </c>
      <c r="B285" s="8"/>
      <c r="C285" s="8" t="s">
        <v>346</v>
      </c>
      <c r="E285" s="308"/>
      <c r="G285" s="302"/>
      <c r="H285" s="4"/>
      <c r="I285" s="306"/>
      <c r="K285" s="302" t="s">
        <v>47</v>
      </c>
      <c r="L285" s="8" t="s">
        <v>47</v>
      </c>
      <c r="M285" s="10"/>
      <c r="R285" s="1" t="s">
        <v>137</v>
      </c>
      <c r="S285" s="1"/>
      <c r="T285" s="1"/>
      <c r="V285" s="1" t="str">
        <f t="shared" si="21"/>
        <v>Ja</v>
      </c>
      <c r="W285" s="1" t="str">
        <f t="shared" si="22"/>
        <v>Niet</v>
      </c>
      <c r="X285" s="1" t="str">
        <f t="shared" si="45"/>
        <v>Ja</v>
      </c>
      <c r="Z285" s="1" t="s">
        <v>338</v>
      </c>
      <c r="AA285" s="1" t="s">
        <v>338</v>
      </c>
      <c r="AB285" s="1" t="s">
        <v>338</v>
      </c>
      <c r="AC285" s="1" t="s">
        <v>934</v>
      </c>
      <c r="AD285" s="1" t="s">
        <v>934</v>
      </c>
      <c r="AE285" s="1" t="s">
        <v>934</v>
      </c>
      <c r="AF285" s="1" t="s">
        <v>338</v>
      </c>
      <c r="AG285" s="1" t="s">
        <v>338</v>
      </c>
      <c r="AH285" s="1" t="s">
        <v>934</v>
      </c>
      <c r="AI285" s="1" t="s">
        <v>934</v>
      </c>
      <c r="AK285" s="220" t="s">
        <v>338</v>
      </c>
      <c r="AL285" s="220" t="s">
        <v>338</v>
      </c>
      <c r="AM285" s="220" t="s">
        <v>338</v>
      </c>
      <c r="AN285" s="1" t="s">
        <v>934</v>
      </c>
      <c r="AO285" s="1" t="s">
        <v>934</v>
      </c>
      <c r="AP285" s="1" t="s">
        <v>934</v>
      </c>
      <c r="AQ285" s="1" t="s">
        <v>934</v>
      </c>
      <c r="AS285" s="22"/>
    </row>
    <row r="286" spans="1:45" ht="14.45" customHeight="1" outlineLevel="3" x14ac:dyDescent="0.25">
      <c r="A286" s="3" t="str">
        <f>L286</f>
        <v>Referentiemaatvoering</v>
      </c>
      <c r="B286" s="3"/>
      <c r="C286" s="3" t="s">
        <v>347</v>
      </c>
      <c r="E286" s="308"/>
      <c r="G286" s="302"/>
      <c r="I286" s="306"/>
      <c r="K286" s="302"/>
      <c r="L286" s="3" t="s">
        <v>48</v>
      </c>
      <c r="M286" s="10"/>
      <c r="R286" s="1" t="s">
        <v>137</v>
      </c>
      <c r="S286" s="1"/>
      <c r="T286" s="1"/>
      <c r="V286" s="1" t="str">
        <f t="shared" si="21"/>
        <v>Ja</v>
      </c>
      <c r="W286" s="1" t="str">
        <f t="shared" si="22"/>
        <v>Niet</v>
      </c>
      <c r="X286" s="1" t="str">
        <f t="shared" si="45"/>
        <v>Ja</v>
      </c>
      <c r="Z286" s="1" t="s">
        <v>338</v>
      </c>
      <c r="AA286" s="1" t="s">
        <v>338</v>
      </c>
      <c r="AB286" s="1" t="s">
        <v>338</v>
      </c>
      <c r="AC286" s="1" t="s">
        <v>934</v>
      </c>
      <c r="AD286" s="1" t="s">
        <v>934</v>
      </c>
      <c r="AE286" s="1" t="s">
        <v>934</v>
      </c>
      <c r="AF286" s="1" t="s">
        <v>338</v>
      </c>
      <c r="AG286" s="1" t="s">
        <v>338</v>
      </c>
      <c r="AH286" s="1" t="s">
        <v>934</v>
      </c>
      <c r="AI286" s="1" t="s">
        <v>934</v>
      </c>
      <c r="AK286" s="220" t="s">
        <v>338</v>
      </c>
      <c r="AL286" s="220" t="s">
        <v>338</v>
      </c>
      <c r="AM286" s="220" t="s">
        <v>338</v>
      </c>
      <c r="AN286" s="1" t="s">
        <v>934</v>
      </c>
      <c r="AO286" s="1" t="s">
        <v>934</v>
      </c>
      <c r="AP286" s="1" t="s">
        <v>934</v>
      </c>
      <c r="AQ286" s="1" t="s">
        <v>934</v>
      </c>
      <c r="AS286" s="22"/>
    </row>
    <row r="287" spans="1:45" ht="14.45" customHeight="1" outlineLevel="2" x14ac:dyDescent="0.25">
      <c r="A287" s="20"/>
      <c r="B287" s="20"/>
      <c r="C287" s="20" t="s">
        <v>349</v>
      </c>
      <c r="E287" s="308"/>
      <c r="G287" s="302"/>
      <c r="L287" s="10"/>
      <c r="M287" s="10"/>
      <c r="R287" s="1"/>
      <c r="S287" s="1"/>
      <c r="T287" s="1"/>
      <c r="V287" s="1" t="str">
        <f t="shared" si="21"/>
        <v>Niet</v>
      </c>
      <c r="W287" s="1" t="str">
        <f t="shared" si="22"/>
        <v>Niet</v>
      </c>
      <c r="X287" s="1" t="str">
        <f t="shared" si="45"/>
        <v>Niet</v>
      </c>
      <c r="Z287" s="1" t="s">
        <v>934</v>
      </c>
      <c r="AA287" s="1" t="s">
        <v>934</v>
      </c>
      <c r="AB287" s="1" t="s">
        <v>934</v>
      </c>
      <c r="AC287" s="1" t="s">
        <v>934</v>
      </c>
      <c r="AD287" s="1" t="s">
        <v>934</v>
      </c>
      <c r="AE287" s="1" t="s">
        <v>934</v>
      </c>
      <c r="AF287" s="1" t="s">
        <v>934</v>
      </c>
      <c r="AG287" s="1" t="s">
        <v>934</v>
      </c>
      <c r="AH287" s="1" t="s">
        <v>934</v>
      </c>
      <c r="AI287" s="1" t="s">
        <v>934</v>
      </c>
      <c r="AK287" s="1" t="s">
        <v>934</v>
      </c>
      <c r="AL287" s="1" t="s">
        <v>934</v>
      </c>
      <c r="AM287" s="1" t="s">
        <v>934</v>
      </c>
      <c r="AN287" s="1" t="s">
        <v>934</v>
      </c>
      <c r="AO287" s="1" t="s">
        <v>934</v>
      </c>
      <c r="AP287" s="1" t="s">
        <v>934</v>
      </c>
      <c r="AQ287" s="1" t="s">
        <v>934</v>
      </c>
      <c r="AS287" s="22"/>
    </row>
    <row r="288" spans="1:45" ht="14.45" customHeight="1" outlineLevel="1" x14ac:dyDescent="0.25">
      <c r="A288" s="8" t="str">
        <f>H288</f>
        <v>Adres</v>
      </c>
      <c r="B288" s="8"/>
      <c r="C288" s="8" t="s">
        <v>346</v>
      </c>
      <c r="E288" s="308"/>
      <c r="G288" s="302"/>
      <c r="H288" s="18" t="s">
        <v>115</v>
      </c>
      <c r="R288" s="1" t="s">
        <v>260</v>
      </c>
      <c r="S288" s="1"/>
      <c r="T288" s="1"/>
      <c r="V288" s="1" t="str">
        <f t="shared" si="21"/>
        <v>Ja</v>
      </c>
      <c r="W288" s="1" t="str">
        <f t="shared" si="22"/>
        <v>Niet</v>
      </c>
      <c r="X288" s="1" t="str">
        <f t="shared" si="45"/>
        <v>Ja</v>
      </c>
      <c r="Z288" s="1" t="s">
        <v>338</v>
      </c>
      <c r="AA288" s="1" t="s">
        <v>338</v>
      </c>
      <c r="AB288" s="1" t="s">
        <v>338</v>
      </c>
      <c r="AC288" s="1" t="s">
        <v>934</v>
      </c>
      <c r="AD288" s="1" t="s">
        <v>934</v>
      </c>
      <c r="AE288" s="1" t="s">
        <v>338</v>
      </c>
      <c r="AF288" s="1" t="s">
        <v>338</v>
      </c>
      <c r="AG288" s="1" t="s">
        <v>338</v>
      </c>
      <c r="AH288" s="1" t="s">
        <v>934</v>
      </c>
      <c r="AI288" s="1" t="s">
        <v>934</v>
      </c>
      <c r="AK288" s="1" t="s">
        <v>338</v>
      </c>
      <c r="AL288" s="1" t="s">
        <v>338</v>
      </c>
      <c r="AM288" s="1" t="s">
        <v>338</v>
      </c>
      <c r="AN288" s="1" t="s">
        <v>338</v>
      </c>
      <c r="AO288" s="1" t="s">
        <v>934</v>
      </c>
      <c r="AP288" s="1" t="s">
        <v>934</v>
      </c>
      <c r="AQ288" s="1" t="s">
        <v>934</v>
      </c>
      <c r="AS288" s="22"/>
    </row>
    <row r="289" spans="1:45" ht="14.45" customHeight="1" outlineLevel="2" x14ac:dyDescent="0.25">
      <c r="A289" s="8" t="str">
        <f>J289</f>
        <v>Postcode</v>
      </c>
      <c r="B289" s="8"/>
      <c r="C289" s="8" t="s">
        <v>346</v>
      </c>
      <c r="E289" s="308"/>
      <c r="G289" s="302"/>
      <c r="I289" s="302" t="s">
        <v>115</v>
      </c>
      <c r="J289" s="8" t="s">
        <v>116</v>
      </c>
      <c r="K289" s="10"/>
      <c r="R289" s="1" t="s">
        <v>137</v>
      </c>
      <c r="S289" s="1"/>
      <c r="T289" s="1"/>
      <c r="V289" s="1" t="str">
        <f t="shared" si="21"/>
        <v>Ja</v>
      </c>
      <c r="W289" s="1" t="str">
        <f t="shared" si="22"/>
        <v>Niet</v>
      </c>
      <c r="X289" s="1" t="str">
        <f t="shared" si="45"/>
        <v>Ja</v>
      </c>
      <c r="Z289" s="1" t="s">
        <v>338</v>
      </c>
      <c r="AA289" s="1" t="s">
        <v>338</v>
      </c>
      <c r="AB289" s="1" t="s">
        <v>338</v>
      </c>
      <c r="AC289" s="1" t="s">
        <v>934</v>
      </c>
      <c r="AD289" s="1" t="s">
        <v>934</v>
      </c>
      <c r="AE289" s="1" t="s">
        <v>338</v>
      </c>
      <c r="AF289" s="1" t="s">
        <v>338</v>
      </c>
      <c r="AG289" s="1" t="s">
        <v>338</v>
      </c>
      <c r="AH289" s="1" t="s">
        <v>934</v>
      </c>
      <c r="AI289" s="1" t="s">
        <v>934</v>
      </c>
      <c r="AK289" s="1" t="s">
        <v>338</v>
      </c>
      <c r="AL289" s="1" t="s">
        <v>338</v>
      </c>
      <c r="AM289" s="1" t="s">
        <v>338</v>
      </c>
      <c r="AN289" s="1" t="s">
        <v>338</v>
      </c>
      <c r="AO289" s="1" t="s">
        <v>934</v>
      </c>
      <c r="AP289" s="1" t="s">
        <v>934</v>
      </c>
      <c r="AQ289" s="1" t="s">
        <v>934</v>
      </c>
      <c r="AS289" s="22"/>
    </row>
    <row r="290" spans="1:45" ht="14.45" customHeight="1" outlineLevel="2" x14ac:dyDescent="0.25">
      <c r="A290" s="3" t="str">
        <f t="shared" ref="A290:A296" si="49">J290</f>
        <v>Straat</v>
      </c>
      <c r="B290" s="3"/>
      <c r="C290" s="3" t="s">
        <v>347</v>
      </c>
      <c r="E290" s="308"/>
      <c r="G290" s="302"/>
      <c r="I290" s="302"/>
      <c r="J290" s="3" t="s">
        <v>117</v>
      </c>
      <c r="K290" s="10"/>
      <c r="R290" s="1" t="s">
        <v>137</v>
      </c>
      <c r="S290" s="1"/>
      <c r="T290" s="1"/>
      <c r="V290" s="1" t="str">
        <f t="shared" si="21"/>
        <v>Ja</v>
      </c>
      <c r="W290" s="1" t="str">
        <f t="shared" si="22"/>
        <v>Niet</v>
      </c>
      <c r="X290" s="1" t="str">
        <f t="shared" si="45"/>
        <v>Ja</v>
      </c>
      <c r="Z290" s="220" t="s">
        <v>338</v>
      </c>
      <c r="AA290" s="220" t="s">
        <v>338</v>
      </c>
      <c r="AB290" s="220" t="s">
        <v>338</v>
      </c>
      <c r="AC290" s="1" t="s">
        <v>934</v>
      </c>
      <c r="AD290" s="1" t="s">
        <v>934</v>
      </c>
      <c r="AE290" s="220" t="s">
        <v>338</v>
      </c>
      <c r="AF290" s="220" t="s">
        <v>338</v>
      </c>
      <c r="AG290" s="220" t="s">
        <v>338</v>
      </c>
      <c r="AH290" s="1" t="s">
        <v>934</v>
      </c>
      <c r="AI290" s="1" t="s">
        <v>934</v>
      </c>
      <c r="AK290" s="1" t="s">
        <v>338</v>
      </c>
      <c r="AL290" s="1" t="s">
        <v>338</v>
      </c>
      <c r="AM290" s="1" t="s">
        <v>338</v>
      </c>
      <c r="AN290" s="1" t="s">
        <v>338</v>
      </c>
      <c r="AO290" s="1" t="s">
        <v>934</v>
      </c>
      <c r="AP290" s="1" t="s">
        <v>934</v>
      </c>
      <c r="AQ290" s="1" t="s">
        <v>934</v>
      </c>
      <c r="AS290" s="22"/>
    </row>
    <row r="291" spans="1:45" ht="14.45" customHeight="1" outlineLevel="2" x14ac:dyDescent="0.25">
      <c r="A291" s="3" t="str">
        <f t="shared" si="49"/>
        <v>Plaats</v>
      </c>
      <c r="B291" s="3"/>
      <c r="C291" s="3" t="s">
        <v>347</v>
      </c>
      <c r="E291" s="308"/>
      <c r="G291" s="302"/>
      <c r="I291" s="302"/>
      <c r="J291" s="3" t="s">
        <v>118</v>
      </c>
      <c r="K291" s="10"/>
      <c r="R291" s="1" t="s">
        <v>137</v>
      </c>
      <c r="S291" s="1"/>
      <c r="T291" s="1"/>
      <c r="V291" s="1" t="str">
        <f t="shared" si="21"/>
        <v>Ja</v>
      </c>
      <c r="W291" s="1" t="str">
        <f t="shared" si="22"/>
        <v>Niet</v>
      </c>
      <c r="X291" s="1" t="str">
        <f t="shared" si="45"/>
        <v>Ja</v>
      </c>
      <c r="Z291" s="220" t="s">
        <v>338</v>
      </c>
      <c r="AA291" s="220" t="s">
        <v>338</v>
      </c>
      <c r="AB291" s="220" t="s">
        <v>338</v>
      </c>
      <c r="AC291" s="1" t="s">
        <v>934</v>
      </c>
      <c r="AD291" s="1" t="s">
        <v>934</v>
      </c>
      <c r="AE291" s="220" t="s">
        <v>338</v>
      </c>
      <c r="AF291" s="220" t="s">
        <v>338</v>
      </c>
      <c r="AG291" s="220" t="s">
        <v>338</v>
      </c>
      <c r="AH291" s="1" t="s">
        <v>934</v>
      </c>
      <c r="AI291" s="1" t="s">
        <v>934</v>
      </c>
      <c r="AK291" s="1" t="s">
        <v>338</v>
      </c>
      <c r="AL291" s="1" t="s">
        <v>338</v>
      </c>
      <c r="AM291" s="1" t="s">
        <v>338</v>
      </c>
      <c r="AN291" s="1" t="s">
        <v>338</v>
      </c>
      <c r="AO291" s="1" t="s">
        <v>934</v>
      </c>
      <c r="AP291" s="1" t="s">
        <v>934</v>
      </c>
      <c r="AQ291" s="1" t="s">
        <v>934</v>
      </c>
      <c r="AS291" s="22"/>
    </row>
    <row r="292" spans="1:45" ht="14.45" customHeight="1" outlineLevel="2" x14ac:dyDescent="0.25">
      <c r="A292" s="8" t="str">
        <f t="shared" si="49"/>
        <v>Huisnummer</v>
      </c>
      <c r="B292" s="8"/>
      <c r="C292" s="8" t="s">
        <v>346</v>
      </c>
      <c r="E292" s="308"/>
      <c r="G292" s="302"/>
      <c r="I292" s="302"/>
      <c r="J292" s="8" t="s">
        <v>119</v>
      </c>
      <c r="K292" s="10"/>
      <c r="R292" s="1" t="s">
        <v>137</v>
      </c>
      <c r="S292" s="1"/>
      <c r="T292" s="1"/>
      <c r="V292" s="1" t="str">
        <f t="shared" si="21"/>
        <v>Ja</v>
      </c>
      <c r="W292" s="1" t="str">
        <f t="shared" si="22"/>
        <v>Niet</v>
      </c>
      <c r="X292" s="1" t="str">
        <f t="shared" si="45"/>
        <v>Ja</v>
      </c>
      <c r="Z292" s="220" t="s">
        <v>338</v>
      </c>
      <c r="AA292" s="1" t="s">
        <v>338</v>
      </c>
      <c r="AB292" s="1" t="s">
        <v>338</v>
      </c>
      <c r="AC292" s="1" t="s">
        <v>934</v>
      </c>
      <c r="AD292" s="1" t="s">
        <v>934</v>
      </c>
      <c r="AE292" s="220" t="s">
        <v>338</v>
      </c>
      <c r="AF292" s="220" t="s">
        <v>338</v>
      </c>
      <c r="AG292" s="220" t="s">
        <v>338</v>
      </c>
      <c r="AH292" s="1" t="s">
        <v>934</v>
      </c>
      <c r="AI292" s="1" t="s">
        <v>934</v>
      </c>
      <c r="AK292" s="1" t="s">
        <v>338</v>
      </c>
      <c r="AL292" s="1" t="s">
        <v>338</v>
      </c>
      <c r="AM292" s="1" t="s">
        <v>338</v>
      </c>
      <c r="AN292" s="1" t="s">
        <v>338</v>
      </c>
      <c r="AO292" s="1" t="s">
        <v>934</v>
      </c>
      <c r="AP292" s="1" t="s">
        <v>934</v>
      </c>
      <c r="AQ292" s="1" t="s">
        <v>934</v>
      </c>
      <c r="AS292" s="22"/>
    </row>
    <row r="293" spans="1:45" ht="14.45" customHeight="1" outlineLevel="2" x14ac:dyDescent="0.25">
      <c r="A293" s="3" t="str">
        <f t="shared" si="49"/>
        <v>Toevoeging</v>
      </c>
      <c r="B293" s="3"/>
      <c r="C293" s="3" t="s">
        <v>347</v>
      </c>
      <c r="E293" s="308"/>
      <c r="G293" s="302"/>
      <c r="I293" s="302"/>
      <c r="J293" s="3" t="s">
        <v>120</v>
      </c>
      <c r="K293" s="10"/>
      <c r="R293" s="1" t="s">
        <v>137</v>
      </c>
      <c r="S293" s="1"/>
      <c r="T293" s="1"/>
      <c r="V293" s="1" t="str">
        <f t="shared" si="21"/>
        <v>Optie</v>
      </c>
      <c r="W293" s="1" t="str">
        <f t="shared" si="22"/>
        <v>Niet</v>
      </c>
      <c r="X293" s="1" t="str">
        <f t="shared" si="45"/>
        <v>Optie</v>
      </c>
      <c r="Z293" s="1" t="s">
        <v>340</v>
      </c>
      <c r="AA293" s="1" t="s">
        <v>340</v>
      </c>
      <c r="AB293" s="1" t="s">
        <v>340</v>
      </c>
      <c r="AC293" s="1" t="s">
        <v>934</v>
      </c>
      <c r="AD293" s="1" t="s">
        <v>934</v>
      </c>
      <c r="AE293" s="1" t="s">
        <v>340</v>
      </c>
      <c r="AF293" s="1" t="s">
        <v>340</v>
      </c>
      <c r="AG293" s="1" t="s">
        <v>340</v>
      </c>
      <c r="AH293" s="1" t="s">
        <v>934</v>
      </c>
      <c r="AI293" s="1" t="s">
        <v>934</v>
      </c>
      <c r="AK293" s="1" t="s">
        <v>340</v>
      </c>
      <c r="AL293" s="1" t="s">
        <v>340</v>
      </c>
      <c r="AM293" s="1" t="s">
        <v>340</v>
      </c>
      <c r="AN293" s="1" t="s">
        <v>340</v>
      </c>
      <c r="AO293" s="1" t="s">
        <v>934</v>
      </c>
      <c r="AP293" s="1" t="s">
        <v>934</v>
      </c>
      <c r="AQ293" s="1" t="s">
        <v>934</v>
      </c>
      <c r="AS293" s="22"/>
    </row>
    <row r="294" spans="1:45" ht="45" outlineLevel="2" x14ac:dyDescent="0.25">
      <c r="A294" s="3" t="str">
        <f t="shared" si="49"/>
        <v>Land</v>
      </c>
      <c r="B294" s="3"/>
      <c r="C294" s="3" t="s">
        <v>347</v>
      </c>
      <c r="E294" s="308"/>
      <c r="G294" s="302"/>
      <c r="I294" s="302"/>
      <c r="J294" s="3" t="s">
        <v>121</v>
      </c>
      <c r="K294" s="10"/>
      <c r="R294" s="1" t="s">
        <v>261</v>
      </c>
      <c r="S294" s="22" t="s">
        <v>318</v>
      </c>
      <c r="T294" s="170" t="s">
        <v>318</v>
      </c>
      <c r="V294" s="1" t="str">
        <f t="shared" si="21"/>
        <v>Ja</v>
      </c>
      <c r="W294" s="1" t="str">
        <f t="shared" si="22"/>
        <v>Niet</v>
      </c>
      <c r="X294" s="1" t="str">
        <f t="shared" si="45"/>
        <v>Ja</v>
      </c>
      <c r="Z294" s="1" t="s">
        <v>338</v>
      </c>
      <c r="AA294" s="1" t="s">
        <v>338</v>
      </c>
      <c r="AB294" s="1" t="s">
        <v>338</v>
      </c>
      <c r="AC294" s="1" t="s">
        <v>934</v>
      </c>
      <c r="AD294" s="1" t="s">
        <v>934</v>
      </c>
      <c r="AE294" s="1" t="s">
        <v>338</v>
      </c>
      <c r="AF294" s="1" t="s">
        <v>338</v>
      </c>
      <c r="AG294" s="1" t="s">
        <v>338</v>
      </c>
      <c r="AH294" s="1" t="s">
        <v>934</v>
      </c>
      <c r="AI294" s="1" t="s">
        <v>934</v>
      </c>
      <c r="AK294" s="1" t="s">
        <v>338</v>
      </c>
      <c r="AL294" s="1" t="s">
        <v>338</v>
      </c>
      <c r="AM294" s="1" t="s">
        <v>338</v>
      </c>
      <c r="AN294" s="1" t="s">
        <v>338</v>
      </c>
      <c r="AO294" s="1" t="s">
        <v>934</v>
      </c>
      <c r="AP294" s="1" t="s">
        <v>934</v>
      </c>
      <c r="AQ294" s="1" t="s">
        <v>934</v>
      </c>
      <c r="AS294" s="22"/>
    </row>
    <row r="295" spans="1:45" ht="14.45" customHeight="1" outlineLevel="2" x14ac:dyDescent="0.25">
      <c r="A295" s="3" t="str">
        <f t="shared" si="49"/>
        <v>Omschrijving</v>
      </c>
      <c r="B295" s="3"/>
      <c r="C295" s="3" t="s">
        <v>347</v>
      </c>
      <c r="E295" s="308"/>
      <c r="G295" s="302"/>
      <c r="I295" s="302"/>
      <c r="J295" s="3" t="s">
        <v>5</v>
      </c>
      <c r="K295" s="10"/>
      <c r="R295" s="1" t="s">
        <v>137</v>
      </c>
      <c r="S295" s="1"/>
      <c r="T295" s="1"/>
      <c r="V295" s="1" t="str">
        <f t="shared" si="21"/>
        <v>Optie</v>
      </c>
      <c r="W295" s="1" t="str">
        <f t="shared" si="22"/>
        <v>Niet</v>
      </c>
      <c r="X295" s="1" t="str">
        <f t="shared" si="45"/>
        <v>Optie</v>
      </c>
      <c r="Z295" s="1" t="s">
        <v>340</v>
      </c>
      <c r="AA295" s="1" t="s">
        <v>340</v>
      </c>
      <c r="AB295" s="1" t="s">
        <v>340</v>
      </c>
      <c r="AC295" s="1" t="s">
        <v>934</v>
      </c>
      <c r="AD295" s="1" t="s">
        <v>934</v>
      </c>
      <c r="AE295" s="1" t="s">
        <v>340</v>
      </c>
      <c r="AF295" s="1" t="s">
        <v>340</v>
      </c>
      <c r="AG295" s="1" t="s">
        <v>340</v>
      </c>
      <c r="AH295" s="1" t="s">
        <v>934</v>
      </c>
      <c r="AI295" s="1" t="s">
        <v>934</v>
      </c>
      <c r="AK295" s="1" t="s">
        <v>340</v>
      </c>
      <c r="AL295" s="1" t="s">
        <v>340</v>
      </c>
      <c r="AM295" s="1" t="s">
        <v>340</v>
      </c>
      <c r="AN295" s="1" t="s">
        <v>340</v>
      </c>
      <c r="AO295" s="1" t="s">
        <v>934</v>
      </c>
      <c r="AP295" s="1" t="s">
        <v>934</v>
      </c>
      <c r="AQ295" s="1" t="s">
        <v>934</v>
      </c>
      <c r="AS295" s="22"/>
    </row>
    <row r="296" spans="1:45" ht="14.45" customHeight="1" outlineLevel="2" x14ac:dyDescent="0.25">
      <c r="A296" s="3" t="str">
        <f t="shared" si="49"/>
        <v>Gemeente</v>
      </c>
      <c r="B296" s="3"/>
      <c r="C296" s="3" t="s">
        <v>347</v>
      </c>
      <c r="E296" s="308"/>
      <c r="G296" s="302"/>
      <c r="I296" s="302"/>
      <c r="J296" s="3" t="s">
        <v>122</v>
      </c>
      <c r="K296" s="10"/>
      <c r="R296" s="1" t="s">
        <v>137</v>
      </c>
      <c r="S296" s="1"/>
      <c r="T296" s="1"/>
      <c r="V296" s="1" t="str">
        <f t="shared" si="21"/>
        <v>Ja</v>
      </c>
      <c r="W296" s="1" t="str">
        <f t="shared" si="22"/>
        <v>Niet</v>
      </c>
      <c r="X296" s="1" t="str">
        <f t="shared" si="45"/>
        <v>Ja</v>
      </c>
      <c r="Z296" s="1" t="s">
        <v>338</v>
      </c>
      <c r="AA296" s="1" t="s">
        <v>338</v>
      </c>
      <c r="AB296" s="1" t="s">
        <v>338</v>
      </c>
      <c r="AC296" s="1" t="s">
        <v>934</v>
      </c>
      <c r="AD296" s="1" t="s">
        <v>934</v>
      </c>
      <c r="AE296" s="1" t="s">
        <v>338</v>
      </c>
      <c r="AF296" s="1" t="s">
        <v>338</v>
      </c>
      <c r="AG296" s="1" t="s">
        <v>338</v>
      </c>
      <c r="AH296" s="1" t="s">
        <v>934</v>
      </c>
      <c r="AI296" s="1" t="s">
        <v>934</v>
      </c>
      <c r="AK296" s="1" t="s">
        <v>340</v>
      </c>
      <c r="AL296" s="1" t="s">
        <v>340</v>
      </c>
      <c r="AM296" s="1" t="s">
        <v>340</v>
      </c>
      <c r="AN296" s="1" t="s">
        <v>340</v>
      </c>
      <c r="AO296" s="1" t="s">
        <v>934</v>
      </c>
      <c r="AP296" s="1" t="s">
        <v>934</v>
      </c>
      <c r="AQ296" s="1" t="s">
        <v>934</v>
      </c>
      <c r="AS296" s="22"/>
    </row>
    <row r="297" spans="1:45" ht="14.45" customHeight="1" outlineLevel="2" x14ac:dyDescent="0.25">
      <c r="A297" s="3" t="str">
        <f>J297</f>
        <v>Gemeentecode</v>
      </c>
      <c r="B297" s="3"/>
      <c r="C297" s="3" t="s">
        <v>347</v>
      </c>
      <c r="E297" s="308"/>
      <c r="G297" s="302"/>
      <c r="I297" s="302"/>
      <c r="J297" s="3" t="s">
        <v>123</v>
      </c>
      <c r="K297" s="10"/>
      <c r="R297" s="1" t="s">
        <v>137</v>
      </c>
      <c r="S297" s="1"/>
      <c r="T297" s="1"/>
      <c r="V297" s="1" t="str">
        <f t="shared" si="21"/>
        <v>Nee</v>
      </c>
      <c r="W297" s="1" t="str">
        <f t="shared" si="22"/>
        <v>Niet</v>
      </c>
      <c r="X297" s="1" t="str">
        <f t="shared" si="45"/>
        <v>Nee</v>
      </c>
      <c r="Z297" s="1" t="s">
        <v>341</v>
      </c>
      <c r="AA297" s="1" t="s">
        <v>341</v>
      </c>
      <c r="AB297" s="1" t="s">
        <v>341</v>
      </c>
      <c r="AC297" s="1" t="s">
        <v>934</v>
      </c>
      <c r="AD297" s="1" t="s">
        <v>934</v>
      </c>
      <c r="AE297" s="1" t="s">
        <v>341</v>
      </c>
      <c r="AF297" s="1" t="s">
        <v>341</v>
      </c>
      <c r="AG297" s="1" t="s">
        <v>341</v>
      </c>
      <c r="AH297" s="1" t="s">
        <v>934</v>
      </c>
      <c r="AI297" s="1" t="s">
        <v>934</v>
      </c>
      <c r="AK297" s="1" t="s">
        <v>341</v>
      </c>
      <c r="AL297" s="1" t="s">
        <v>341</v>
      </c>
      <c r="AM297" s="1" t="s">
        <v>341</v>
      </c>
      <c r="AN297" s="1" t="s">
        <v>341</v>
      </c>
      <c r="AO297" s="1" t="s">
        <v>934</v>
      </c>
      <c r="AP297" s="1" t="s">
        <v>934</v>
      </c>
      <c r="AQ297" s="1" t="s">
        <v>934</v>
      </c>
      <c r="AS297" s="22"/>
    </row>
    <row r="298" spans="1:45" ht="14.45" customHeight="1" outlineLevel="1" x14ac:dyDescent="0.25">
      <c r="A298" s="3" t="str">
        <f>H298</f>
        <v>Afnameservicepunt [+]</v>
      </c>
      <c r="B298" s="3"/>
      <c r="C298" s="3" t="s">
        <v>347</v>
      </c>
      <c r="E298" s="308"/>
      <c r="G298" s="302"/>
      <c r="H298" s="14" t="s">
        <v>182</v>
      </c>
      <c r="R298" s="1" t="s">
        <v>262</v>
      </c>
      <c r="S298" s="1"/>
      <c r="T298" s="1"/>
      <c r="V298" s="1" t="str">
        <f t="shared" si="21"/>
        <v>Optie</v>
      </c>
      <c r="W298" s="1" t="str">
        <f t="shared" si="22"/>
        <v>Niet</v>
      </c>
      <c r="X298" s="1" t="str">
        <f t="shared" si="45"/>
        <v>Optie</v>
      </c>
      <c r="Z298" s="1" t="s">
        <v>340</v>
      </c>
      <c r="AA298" s="1" t="s">
        <v>340</v>
      </c>
      <c r="AB298" s="1" t="s">
        <v>340</v>
      </c>
      <c r="AC298" s="1" t="s">
        <v>934</v>
      </c>
      <c r="AD298" s="1" t="s">
        <v>934</v>
      </c>
      <c r="AE298" s="1" t="s">
        <v>341</v>
      </c>
      <c r="AF298" s="1" t="s">
        <v>340</v>
      </c>
      <c r="AG298" s="1" t="s">
        <v>340</v>
      </c>
      <c r="AH298" s="1" t="s">
        <v>934</v>
      </c>
      <c r="AI298" s="1" t="s">
        <v>934</v>
      </c>
      <c r="AK298" s="1" t="s">
        <v>340</v>
      </c>
      <c r="AL298" s="1" t="s">
        <v>340</v>
      </c>
      <c r="AM298" s="1" t="s">
        <v>340</v>
      </c>
      <c r="AN298" s="1" t="s">
        <v>341</v>
      </c>
      <c r="AO298" s="1" t="s">
        <v>934</v>
      </c>
      <c r="AP298" s="1" t="s">
        <v>934</v>
      </c>
      <c r="AQ298" s="1" t="s">
        <v>934</v>
      </c>
      <c r="AS298" s="22"/>
    </row>
    <row r="299" spans="1:45" ht="14.45" customHeight="1" outlineLevel="2" x14ac:dyDescent="0.25">
      <c r="A299" s="8" t="str">
        <f>J299</f>
        <v>Extern</v>
      </c>
      <c r="B299" s="8"/>
      <c r="C299" s="8" t="s">
        <v>346</v>
      </c>
      <c r="E299" s="308"/>
      <c r="G299" s="302"/>
      <c r="H299" s="4"/>
      <c r="I299" s="306" t="s">
        <v>124</v>
      </c>
      <c r="J299" s="18" t="s">
        <v>125</v>
      </c>
      <c r="K299" s="10"/>
      <c r="R299" s="1" t="s">
        <v>148</v>
      </c>
      <c r="S299" s="1"/>
      <c r="T299" s="1"/>
      <c r="V299" s="1" t="str">
        <f t="shared" si="21"/>
        <v>Ja</v>
      </c>
      <c r="W299" s="1" t="str">
        <f t="shared" si="22"/>
        <v>Niet</v>
      </c>
      <c r="X299" s="1" t="str">
        <f t="shared" si="45"/>
        <v>Ja</v>
      </c>
      <c r="Z299" s="1" t="s">
        <v>338</v>
      </c>
      <c r="AA299" s="1" t="s">
        <v>338</v>
      </c>
      <c r="AB299" s="1" t="s">
        <v>338</v>
      </c>
      <c r="AC299" s="1" t="s">
        <v>934</v>
      </c>
      <c r="AD299" s="1" t="s">
        <v>934</v>
      </c>
      <c r="AE299" s="1" t="s">
        <v>934</v>
      </c>
      <c r="AF299" s="1" t="s">
        <v>338</v>
      </c>
      <c r="AG299" s="1" t="s">
        <v>338</v>
      </c>
      <c r="AH299" s="1" t="s">
        <v>934</v>
      </c>
      <c r="AI299" s="1" t="s">
        <v>934</v>
      </c>
      <c r="AK299" s="1" t="s">
        <v>338</v>
      </c>
      <c r="AL299" s="1" t="s">
        <v>338</v>
      </c>
      <c r="AM299" s="1" t="s">
        <v>338</v>
      </c>
      <c r="AN299" s="1" t="s">
        <v>934</v>
      </c>
      <c r="AO299" s="1" t="s">
        <v>934</v>
      </c>
      <c r="AP299" s="1" t="s">
        <v>934</v>
      </c>
      <c r="AQ299" s="1" t="s">
        <v>934</v>
      </c>
      <c r="AS299" s="22"/>
    </row>
    <row r="300" spans="1:45" ht="14.45" customHeight="1" outlineLevel="2" x14ac:dyDescent="0.25">
      <c r="A300" s="3" t="str">
        <f>J300</f>
        <v>PuntGeometrie [+]</v>
      </c>
      <c r="B300" s="3"/>
      <c r="C300" s="3" t="s">
        <v>347</v>
      </c>
      <c r="E300" s="308"/>
      <c r="G300" s="302"/>
      <c r="I300" s="306"/>
      <c r="J300" s="14" t="s">
        <v>181</v>
      </c>
      <c r="K300" s="10"/>
      <c r="R300" s="1" t="s">
        <v>211</v>
      </c>
      <c r="S300" s="1"/>
      <c r="T300" s="1"/>
      <c r="V300" s="1" t="str">
        <f t="shared" ref="V300:V313" si="50">IF($V$1=$Z$1,Z300,IF($V$1=$AA$1,AA300,IF($V$1=$AB$1,AB300,IF($V$1=$AC$1,AC300,IF($V$1=$AD$1,AD300,IF($V$1=$AE$1,AE300,IF($V$1=$AF$1,AF300,IF($V$1=$AG$1,AG300,IF($V$1=$AH$1,AH300,IF($V$1=$AI$1,AI300,"Geen info"))))))))))</f>
        <v>Ja</v>
      </c>
      <c r="W300" s="1" t="str">
        <f t="shared" ref="W300:W313" si="51">IF($W$1=$AK$1,AK300,IF($W$1=$AL$1,AL300,IF($W$1=$AM$1,AM300,IF($W$1=$AN$1,AN300,IF($W$1=$AO$1,AO300,IF($W$1=$AP$1,AP300,IF($W$1=$AQ$1,AQ300,"Geen info")))))))</f>
        <v>Niet</v>
      </c>
      <c r="X300" s="1" t="str">
        <f t="shared" si="45"/>
        <v>Ja</v>
      </c>
      <c r="Z300" s="1" t="s">
        <v>338</v>
      </c>
      <c r="AA300" s="1" t="s">
        <v>338</v>
      </c>
      <c r="AB300" s="1" t="s">
        <v>338</v>
      </c>
      <c r="AC300" s="1" t="s">
        <v>934</v>
      </c>
      <c r="AD300" s="1" t="s">
        <v>934</v>
      </c>
      <c r="AE300" s="1" t="s">
        <v>934</v>
      </c>
      <c r="AF300" s="1" t="s">
        <v>338</v>
      </c>
      <c r="AG300" s="1" t="s">
        <v>338</v>
      </c>
      <c r="AH300" s="1" t="s">
        <v>934</v>
      </c>
      <c r="AI300" s="1" t="s">
        <v>934</v>
      </c>
      <c r="AK300" s="1" t="s">
        <v>338</v>
      </c>
      <c r="AL300" s="1" t="s">
        <v>338</v>
      </c>
      <c r="AM300" s="1" t="s">
        <v>338</v>
      </c>
      <c r="AN300" s="1" t="s">
        <v>934</v>
      </c>
      <c r="AO300" s="1" t="s">
        <v>934</v>
      </c>
      <c r="AP300" s="1" t="s">
        <v>934</v>
      </c>
      <c r="AQ300" s="1" t="s">
        <v>934</v>
      </c>
      <c r="AS300" s="22"/>
    </row>
    <row r="301" spans="1:45" ht="14.45" customHeight="1" outlineLevel="3" x14ac:dyDescent="0.25">
      <c r="A301" s="8" t="str">
        <f>L301</f>
        <v>Hoek</v>
      </c>
      <c r="B301" s="8"/>
      <c r="C301" s="8" t="s">
        <v>346</v>
      </c>
      <c r="E301" s="308"/>
      <c r="G301" s="302"/>
      <c r="I301" s="306"/>
      <c r="J301" s="4"/>
      <c r="K301" s="306" t="s">
        <v>198</v>
      </c>
      <c r="L301" s="8" t="s">
        <v>53</v>
      </c>
      <c r="M301" s="10"/>
      <c r="R301" s="1" t="s">
        <v>137</v>
      </c>
      <c r="S301" s="1"/>
      <c r="T301" s="1"/>
      <c r="V301" s="1" t="str">
        <f t="shared" si="50"/>
        <v>Ja</v>
      </c>
      <c r="W301" s="1" t="str">
        <f t="shared" si="51"/>
        <v>Niet</v>
      </c>
      <c r="X301" s="1" t="str">
        <f t="shared" si="45"/>
        <v>Ja</v>
      </c>
      <c r="Z301" s="1" t="s">
        <v>338</v>
      </c>
      <c r="AA301" s="1" t="s">
        <v>338</v>
      </c>
      <c r="AB301" s="1" t="s">
        <v>338</v>
      </c>
      <c r="AC301" s="1" t="s">
        <v>934</v>
      </c>
      <c r="AD301" s="1" t="s">
        <v>934</v>
      </c>
      <c r="AE301" s="1" t="s">
        <v>934</v>
      </c>
      <c r="AF301" s="1" t="s">
        <v>338</v>
      </c>
      <c r="AG301" s="1" t="s">
        <v>338</v>
      </c>
      <c r="AH301" s="1" t="s">
        <v>934</v>
      </c>
      <c r="AI301" s="1" t="s">
        <v>934</v>
      </c>
      <c r="AK301" s="1" t="s">
        <v>338</v>
      </c>
      <c r="AL301" s="1" t="s">
        <v>338</v>
      </c>
      <c r="AM301" s="1" t="s">
        <v>338</v>
      </c>
      <c r="AN301" s="1" t="s">
        <v>934</v>
      </c>
      <c r="AO301" s="1" t="s">
        <v>934</v>
      </c>
      <c r="AP301" s="1" t="s">
        <v>934</v>
      </c>
      <c r="AQ301" s="1" t="s">
        <v>934</v>
      </c>
      <c r="AS301" s="22"/>
    </row>
    <row r="302" spans="1:45" ht="14.45" customHeight="1" outlineLevel="3" x14ac:dyDescent="0.25">
      <c r="A302" s="8" t="str">
        <f>L302</f>
        <v>Punt</v>
      </c>
      <c r="B302" s="8"/>
      <c r="C302" s="8" t="s">
        <v>346</v>
      </c>
      <c r="E302" s="308"/>
      <c r="G302" s="302"/>
      <c r="I302" s="306"/>
      <c r="K302" s="306"/>
      <c r="L302" s="8" t="s">
        <v>54</v>
      </c>
      <c r="M302" s="10"/>
      <c r="R302" s="1" t="s">
        <v>137</v>
      </c>
      <c r="S302" s="1"/>
      <c r="T302" s="1"/>
      <c r="V302" s="1" t="str">
        <f t="shared" si="50"/>
        <v>Ja</v>
      </c>
      <c r="W302" s="1" t="str">
        <f t="shared" si="51"/>
        <v>Niet</v>
      </c>
      <c r="X302" s="1" t="str">
        <f t="shared" si="45"/>
        <v>Ja</v>
      </c>
      <c r="Z302" s="1" t="s">
        <v>338</v>
      </c>
      <c r="AA302" s="1" t="s">
        <v>338</v>
      </c>
      <c r="AB302" s="1" t="s">
        <v>338</v>
      </c>
      <c r="AC302" s="1" t="s">
        <v>934</v>
      </c>
      <c r="AD302" s="1" t="s">
        <v>934</v>
      </c>
      <c r="AE302" s="1" t="s">
        <v>934</v>
      </c>
      <c r="AF302" s="1" t="s">
        <v>338</v>
      </c>
      <c r="AG302" s="1" t="s">
        <v>338</v>
      </c>
      <c r="AH302" s="1" t="s">
        <v>934</v>
      </c>
      <c r="AI302" s="1" t="s">
        <v>934</v>
      </c>
      <c r="AK302" s="1" t="s">
        <v>338</v>
      </c>
      <c r="AL302" s="1" t="s">
        <v>338</v>
      </c>
      <c r="AM302" s="1" t="s">
        <v>338</v>
      </c>
      <c r="AN302" s="1" t="s">
        <v>934</v>
      </c>
      <c r="AO302" s="1" t="s">
        <v>934</v>
      </c>
      <c r="AP302" s="1" t="s">
        <v>934</v>
      </c>
      <c r="AQ302" s="1" t="s">
        <v>934</v>
      </c>
      <c r="AS302" s="22"/>
    </row>
    <row r="303" spans="1:45" ht="14.45" customHeight="1" outlineLevel="3" x14ac:dyDescent="0.25">
      <c r="A303" s="3" t="str">
        <f>L303</f>
        <v>Referentiemaatvoering</v>
      </c>
      <c r="B303" s="3"/>
      <c r="C303" s="3" t="s">
        <v>347</v>
      </c>
      <c r="E303" s="308"/>
      <c r="G303" s="302"/>
      <c r="I303" s="306"/>
      <c r="K303" s="306"/>
      <c r="L303" s="3" t="s">
        <v>48</v>
      </c>
      <c r="M303" s="10"/>
      <c r="R303" s="1" t="s">
        <v>137</v>
      </c>
      <c r="S303" s="1"/>
      <c r="T303" s="1"/>
      <c r="V303" s="1" t="str">
        <f t="shared" si="50"/>
        <v>Optie</v>
      </c>
      <c r="W303" s="1" t="str">
        <f t="shared" si="51"/>
        <v>Niet</v>
      </c>
      <c r="X303" s="1" t="str">
        <f t="shared" si="45"/>
        <v>Optie</v>
      </c>
      <c r="Z303" s="1" t="s">
        <v>340</v>
      </c>
      <c r="AA303" s="1" t="s">
        <v>340</v>
      </c>
      <c r="AB303" s="1" t="s">
        <v>340</v>
      </c>
      <c r="AC303" s="1" t="s">
        <v>934</v>
      </c>
      <c r="AD303" s="1" t="s">
        <v>934</v>
      </c>
      <c r="AE303" s="1" t="s">
        <v>934</v>
      </c>
      <c r="AF303" s="1" t="s">
        <v>340</v>
      </c>
      <c r="AG303" s="1" t="s">
        <v>340</v>
      </c>
      <c r="AH303" s="1" t="s">
        <v>934</v>
      </c>
      <c r="AI303" s="1" t="s">
        <v>934</v>
      </c>
      <c r="AK303" s="1" t="s">
        <v>340</v>
      </c>
      <c r="AL303" s="1" t="s">
        <v>340</v>
      </c>
      <c r="AM303" s="1" t="s">
        <v>340</v>
      </c>
      <c r="AN303" s="1" t="s">
        <v>934</v>
      </c>
      <c r="AO303" s="1" t="s">
        <v>934</v>
      </c>
      <c r="AP303" s="1" t="s">
        <v>934</v>
      </c>
      <c r="AQ303" s="1" t="s">
        <v>934</v>
      </c>
      <c r="AS303" s="22"/>
    </row>
    <row r="304" spans="1:45" ht="75" outlineLevel="2" x14ac:dyDescent="0.25">
      <c r="A304" s="8" t="str">
        <f>J304</f>
        <v>Bewerking</v>
      </c>
      <c r="B304" s="8"/>
      <c r="C304" s="8" t="s">
        <v>346</v>
      </c>
      <c r="E304" s="308"/>
      <c r="G304" s="302"/>
      <c r="I304" s="306"/>
      <c r="J304" s="18" t="s">
        <v>49</v>
      </c>
      <c r="K304" s="10"/>
      <c r="R304" s="1" t="s">
        <v>208</v>
      </c>
      <c r="S304" s="22" t="s">
        <v>808</v>
      </c>
      <c r="T304" s="170" t="s">
        <v>849</v>
      </c>
      <c r="V304" s="1" t="str">
        <f t="shared" si="50"/>
        <v>Ja</v>
      </c>
      <c r="W304" s="1" t="str">
        <f t="shared" si="51"/>
        <v>Niet</v>
      </c>
      <c r="X304" s="1" t="str">
        <f t="shared" si="45"/>
        <v>Ja</v>
      </c>
      <c r="Z304" s="1" t="s">
        <v>338</v>
      </c>
      <c r="AA304" s="1" t="s">
        <v>338</v>
      </c>
      <c r="AB304" s="1" t="s">
        <v>338</v>
      </c>
      <c r="AC304" s="1" t="s">
        <v>934</v>
      </c>
      <c r="AD304" s="1" t="s">
        <v>934</v>
      </c>
      <c r="AE304" s="1" t="s">
        <v>934</v>
      </c>
      <c r="AF304" s="1" t="s">
        <v>344</v>
      </c>
      <c r="AG304" s="1" t="s">
        <v>338</v>
      </c>
      <c r="AH304" s="1" t="s">
        <v>934</v>
      </c>
      <c r="AI304" s="1" t="s">
        <v>934</v>
      </c>
      <c r="AK304" s="1" t="s">
        <v>338</v>
      </c>
      <c r="AL304" s="1" t="s">
        <v>338</v>
      </c>
      <c r="AM304" s="1" t="s">
        <v>338</v>
      </c>
      <c r="AN304" s="1" t="s">
        <v>934</v>
      </c>
      <c r="AO304" s="1" t="s">
        <v>934</v>
      </c>
      <c r="AP304" s="1" t="s">
        <v>934</v>
      </c>
      <c r="AQ304" s="1" t="s">
        <v>934</v>
      </c>
      <c r="AS304" s="22"/>
    </row>
    <row r="305" spans="1:45" ht="14.45" customHeight="1" outlineLevel="1" x14ac:dyDescent="0.25">
      <c r="A305" s="8" t="str">
        <f>H305</f>
        <v>Werkzaamheden [+]</v>
      </c>
      <c r="B305" s="8"/>
      <c r="C305" s="8" t="s">
        <v>346</v>
      </c>
      <c r="E305" s="308"/>
      <c r="G305" s="302"/>
      <c r="H305" s="18" t="s">
        <v>180</v>
      </c>
      <c r="R305" s="1" t="s">
        <v>263</v>
      </c>
      <c r="S305" s="1"/>
      <c r="T305" s="1"/>
      <c r="V305" s="1" t="str">
        <f t="shared" si="50"/>
        <v>Ja</v>
      </c>
      <c r="W305" s="1" t="str">
        <f t="shared" si="51"/>
        <v>Niet</v>
      </c>
      <c r="X305" s="1" t="str">
        <f t="shared" si="45"/>
        <v>Ja</v>
      </c>
      <c r="Z305" s="1" t="s">
        <v>338</v>
      </c>
      <c r="AA305" s="1" t="s">
        <v>338</v>
      </c>
      <c r="AB305" s="1" t="s">
        <v>338</v>
      </c>
      <c r="AC305" s="220" t="s">
        <v>934</v>
      </c>
      <c r="AD305" s="220" t="s">
        <v>934</v>
      </c>
      <c r="AE305" s="1" t="s">
        <v>338</v>
      </c>
      <c r="AF305" s="1" t="s">
        <v>338</v>
      </c>
      <c r="AG305" s="1" t="s">
        <v>338</v>
      </c>
      <c r="AH305" s="1" t="s">
        <v>934</v>
      </c>
      <c r="AI305" s="1" t="s">
        <v>934</v>
      </c>
      <c r="AK305" s="1" t="s">
        <v>338</v>
      </c>
      <c r="AL305" s="1" t="s">
        <v>338</v>
      </c>
      <c r="AM305" s="1" t="s">
        <v>338</v>
      </c>
      <c r="AN305" s="1" t="s">
        <v>338</v>
      </c>
      <c r="AO305" s="1" t="s">
        <v>934</v>
      </c>
      <c r="AP305" s="1" t="s">
        <v>934</v>
      </c>
      <c r="AQ305" s="1" t="s">
        <v>934</v>
      </c>
      <c r="AS305" s="22"/>
    </row>
    <row r="306" spans="1:45" ht="150" outlineLevel="3" x14ac:dyDescent="0.25">
      <c r="A306" s="8" t="str">
        <f>J306</f>
        <v>Aansluiting</v>
      </c>
      <c r="B306" s="8"/>
      <c r="C306" s="8" t="s">
        <v>346</v>
      </c>
      <c r="E306" s="308"/>
      <c r="I306" s="309" t="s">
        <v>126</v>
      </c>
      <c r="J306" s="8" t="s">
        <v>127</v>
      </c>
      <c r="K306" s="10"/>
      <c r="R306" s="1" t="s">
        <v>264</v>
      </c>
      <c r="S306" s="22" t="s">
        <v>319</v>
      </c>
      <c r="T306" s="170" t="s">
        <v>861</v>
      </c>
      <c r="V306" s="1" t="str">
        <f t="shared" si="50"/>
        <v>Ja</v>
      </c>
      <c r="W306" s="1" t="str">
        <f t="shared" si="51"/>
        <v>Niet</v>
      </c>
      <c r="X306" s="1" t="str">
        <f t="shared" si="45"/>
        <v>Ja</v>
      </c>
      <c r="Z306" s="1" t="s">
        <v>338</v>
      </c>
      <c r="AA306" s="1" t="s">
        <v>338</v>
      </c>
      <c r="AB306" s="1" t="s">
        <v>338</v>
      </c>
      <c r="AC306" s="220" t="s">
        <v>934</v>
      </c>
      <c r="AD306" s="220" t="s">
        <v>934</v>
      </c>
      <c r="AE306" s="1" t="s">
        <v>338</v>
      </c>
      <c r="AF306" s="1" t="s">
        <v>338</v>
      </c>
      <c r="AG306" s="1" t="s">
        <v>338</v>
      </c>
      <c r="AH306" s="1" t="s">
        <v>934</v>
      </c>
      <c r="AI306" s="1" t="s">
        <v>934</v>
      </c>
      <c r="AK306" s="1" t="s">
        <v>338</v>
      </c>
      <c r="AL306" s="1" t="s">
        <v>338</v>
      </c>
      <c r="AM306" s="1" t="s">
        <v>338</v>
      </c>
      <c r="AN306" s="1" t="s">
        <v>338</v>
      </c>
      <c r="AO306" s="1" t="s">
        <v>934</v>
      </c>
      <c r="AP306" s="1" t="s">
        <v>934</v>
      </c>
      <c r="AQ306" s="1" t="s">
        <v>934</v>
      </c>
      <c r="AS306" s="22"/>
    </row>
    <row r="307" spans="1:45" ht="105" outlineLevel="3" x14ac:dyDescent="0.25">
      <c r="A307" s="8" t="str">
        <f t="shared" ref="A307:A311" si="52">J307</f>
        <v>Binnenwerk</v>
      </c>
      <c r="B307" s="8"/>
      <c r="C307" s="8" t="s">
        <v>346</v>
      </c>
      <c r="E307" s="308"/>
      <c r="I307" s="310"/>
      <c r="J307" s="8" t="s">
        <v>128</v>
      </c>
      <c r="K307" s="10"/>
      <c r="R307" s="1" t="s">
        <v>265</v>
      </c>
      <c r="S307" s="22" t="s">
        <v>320</v>
      </c>
      <c r="T307" s="22" t="s">
        <v>862</v>
      </c>
      <c r="V307" s="1" t="str">
        <f t="shared" si="50"/>
        <v>Ja</v>
      </c>
      <c r="W307" s="1" t="str">
        <f t="shared" si="51"/>
        <v>Niet</v>
      </c>
      <c r="X307" s="1" t="str">
        <f t="shared" si="45"/>
        <v>Ja</v>
      </c>
      <c r="Z307" s="1" t="s">
        <v>338</v>
      </c>
      <c r="AA307" s="1" t="s">
        <v>338</v>
      </c>
      <c r="AB307" s="1" t="s">
        <v>338</v>
      </c>
      <c r="AC307" s="220" t="s">
        <v>934</v>
      </c>
      <c r="AD307" s="220" t="s">
        <v>934</v>
      </c>
      <c r="AE307" s="1" t="s">
        <v>338</v>
      </c>
      <c r="AF307" s="1" t="s">
        <v>338</v>
      </c>
      <c r="AG307" s="1" t="s">
        <v>338</v>
      </c>
      <c r="AH307" s="1" t="s">
        <v>934</v>
      </c>
      <c r="AI307" s="1" t="s">
        <v>934</v>
      </c>
      <c r="AK307" s="1" t="s">
        <v>338</v>
      </c>
      <c r="AL307" s="1" t="s">
        <v>338</v>
      </c>
      <c r="AM307" s="1" t="s">
        <v>338</v>
      </c>
      <c r="AN307" s="1" t="s">
        <v>338</v>
      </c>
      <c r="AO307" s="1" t="s">
        <v>934</v>
      </c>
      <c r="AP307" s="1" t="s">
        <v>934</v>
      </c>
      <c r="AQ307" s="1" t="s">
        <v>934</v>
      </c>
      <c r="AS307" s="22"/>
    </row>
    <row r="308" spans="1:45" ht="90" outlineLevel="3" x14ac:dyDescent="0.25">
      <c r="A308" s="8" t="str">
        <f t="shared" si="52"/>
        <v>Meter</v>
      </c>
      <c r="B308" s="8"/>
      <c r="C308" s="8" t="s">
        <v>346</v>
      </c>
      <c r="E308" s="308"/>
      <c r="I308" s="310"/>
      <c r="J308" s="8" t="s">
        <v>129</v>
      </c>
      <c r="K308" s="10"/>
      <c r="R308" s="1" t="s">
        <v>266</v>
      </c>
      <c r="S308" s="22" t="s">
        <v>807</v>
      </c>
      <c r="T308" s="170" t="s">
        <v>863</v>
      </c>
      <c r="V308" s="1" t="str">
        <f t="shared" si="50"/>
        <v>Ja</v>
      </c>
      <c r="W308" s="1" t="str">
        <f t="shared" si="51"/>
        <v>Niet</v>
      </c>
      <c r="X308" s="1" t="str">
        <f t="shared" si="45"/>
        <v>Ja</v>
      </c>
      <c r="Z308" s="1" t="s">
        <v>338</v>
      </c>
      <c r="AA308" s="1" t="s">
        <v>338</v>
      </c>
      <c r="AB308" s="1" t="s">
        <v>338</v>
      </c>
      <c r="AC308" s="220" t="s">
        <v>934</v>
      </c>
      <c r="AD308" s="220" t="s">
        <v>934</v>
      </c>
      <c r="AE308" s="1" t="s">
        <v>338</v>
      </c>
      <c r="AF308" s="1" t="s">
        <v>338</v>
      </c>
      <c r="AG308" s="1" t="s">
        <v>338</v>
      </c>
      <c r="AH308" s="1" t="s">
        <v>934</v>
      </c>
      <c r="AI308" s="1" t="s">
        <v>934</v>
      </c>
      <c r="AK308" s="1" t="s">
        <v>338</v>
      </c>
      <c r="AL308" s="1" t="s">
        <v>338</v>
      </c>
      <c r="AM308" s="1" t="s">
        <v>338</v>
      </c>
      <c r="AN308" s="1" t="s">
        <v>338</v>
      </c>
      <c r="AO308" s="1" t="s">
        <v>934</v>
      </c>
      <c r="AP308" s="1" t="s">
        <v>934</v>
      </c>
      <c r="AQ308" s="1" t="s">
        <v>934</v>
      </c>
      <c r="AS308" s="22"/>
    </row>
    <row r="309" spans="1:45" ht="45" outlineLevel="3" x14ac:dyDescent="0.25">
      <c r="A309" s="8" t="str">
        <f t="shared" si="52"/>
        <v>TypeAansluiting</v>
      </c>
      <c r="B309" s="8"/>
      <c r="C309" s="8" t="s">
        <v>346</v>
      </c>
      <c r="E309" s="308"/>
      <c r="I309" s="310"/>
      <c r="J309" s="8" t="s">
        <v>130</v>
      </c>
      <c r="K309" s="10"/>
      <c r="R309" s="1" t="s">
        <v>267</v>
      </c>
      <c r="S309" s="22" t="s">
        <v>322</v>
      </c>
      <c r="T309" s="170" t="s">
        <v>864</v>
      </c>
      <c r="V309" s="1" t="str">
        <f t="shared" si="50"/>
        <v>Ja</v>
      </c>
      <c r="W309" s="1" t="str">
        <f t="shared" si="51"/>
        <v>Niet</v>
      </c>
      <c r="X309" s="1" t="str">
        <f t="shared" si="45"/>
        <v>Ja</v>
      </c>
      <c r="Z309" s="1" t="s">
        <v>338</v>
      </c>
      <c r="AA309" s="1" t="s">
        <v>338</v>
      </c>
      <c r="AB309" s="1" t="s">
        <v>338</v>
      </c>
      <c r="AC309" s="220" t="s">
        <v>934</v>
      </c>
      <c r="AD309" s="220" t="s">
        <v>934</v>
      </c>
      <c r="AE309" s="1" t="s">
        <v>338</v>
      </c>
      <c r="AF309" s="1" t="s">
        <v>338</v>
      </c>
      <c r="AG309" s="1" t="s">
        <v>338</v>
      </c>
      <c r="AH309" s="1" t="s">
        <v>934</v>
      </c>
      <c r="AI309" s="1" t="s">
        <v>934</v>
      </c>
      <c r="AK309" s="1" t="s">
        <v>338</v>
      </c>
      <c r="AL309" s="1" t="s">
        <v>338</v>
      </c>
      <c r="AM309" s="1" t="s">
        <v>338</v>
      </c>
      <c r="AN309" s="1" t="s">
        <v>338</v>
      </c>
      <c r="AO309" s="1" t="s">
        <v>934</v>
      </c>
      <c r="AP309" s="1" t="s">
        <v>934</v>
      </c>
      <c r="AQ309" s="1" t="s">
        <v>934</v>
      </c>
      <c r="AS309" s="22"/>
    </row>
    <row r="310" spans="1:45" ht="60" outlineLevel="3" x14ac:dyDescent="0.25">
      <c r="A310" s="8" t="str">
        <f t="shared" si="52"/>
        <v>FysiekeStatus</v>
      </c>
      <c r="B310" s="8"/>
      <c r="C310" s="8" t="s">
        <v>346</v>
      </c>
      <c r="E310" s="308"/>
      <c r="I310" s="310"/>
      <c r="J310" s="8" t="s">
        <v>131</v>
      </c>
      <c r="K310" s="10"/>
      <c r="R310" s="1" t="s">
        <v>268</v>
      </c>
      <c r="S310" s="22" t="s">
        <v>323</v>
      </c>
      <c r="T310" s="170" t="s">
        <v>323</v>
      </c>
      <c r="V310" s="1" t="str">
        <f t="shared" si="50"/>
        <v>Ja</v>
      </c>
      <c r="W310" s="1" t="str">
        <f t="shared" si="51"/>
        <v>Niet</v>
      </c>
      <c r="X310" s="1" t="str">
        <f t="shared" si="45"/>
        <v>Ja</v>
      </c>
      <c r="Z310" s="1" t="s">
        <v>338</v>
      </c>
      <c r="AA310" s="1" t="s">
        <v>338</v>
      </c>
      <c r="AB310" s="1" t="s">
        <v>338</v>
      </c>
      <c r="AC310" s="220" t="s">
        <v>934</v>
      </c>
      <c r="AD310" s="220" t="s">
        <v>934</v>
      </c>
      <c r="AE310" s="1" t="s">
        <v>338</v>
      </c>
      <c r="AF310" s="1" t="s">
        <v>338</v>
      </c>
      <c r="AG310" s="1" t="s">
        <v>338</v>
      </c>
      <c r="AH310" s="1" t="s">
        <v>934</v>
      </c>
      <c r="AI310" s="1" t="s">
        <v>934</v>
      </c>
      <c r="AK310" s="1" t="s">
        <v>338</v>
      </c>
      <c r="AL310" s="1" t="s">
        <v>338</v>
      </c>
      <c r="AM310" s="1" t="s">
        <v>338</v>
      </c>
      <c r="AN310" s="1" t="s">
        <v>338</v>
      </c>
      <c r="AO310" s="1" t="s">
        <v>934</v>
      </c>
      <c r="AP310" s="1" t="s">
        <v>934</v>
      </c>
      <c r="AQ310" s="1" t="s">
        <v>934</v>
      </c>
      <c r="AS310" s="22"/>
    </row>
    <row r="311" spans="1:45" ht="60" outlineLevel="3" x14ac:dyDescent="0.25">
      <c r="A311" s="8" t="str">
        <f t="shared" si="52"/>
        <v>WijzigenCapaciteit</v>
      </c>
      <c r="B311" s="8"/>
      <c r="C311" s="8" t="s">
        <v>346</v>
      </c>
      <c r="E311" s="308"/>
      <c r="I311" s="311"/>
      <c r="J311" s="8" t="s">
        <v>132</v>
      </c>
      <c r="K311" s="10"/>
      <c r="R311" s="1" t="s">
        <v>269</v>
      </c>
      <c r="S311" s="22" t="s">
        <v>865</v>
      </c>
      <c r="T311" s="170" t="s">
        <v>865</v>
      </c>
      <c r="V311" s="1" t="str">
        <f t="shared" si="50"/>
        <v>Ja</v>
      </c>
      <c r="W311" s="1" t="str">
        <f t="shared" si="51"/>
        <v>Niet</v>
      </c>
      <c r="X311" s="1" t="str">
        <f t="shared" si="45"/>
        <v>Ja</v>
      </c>
      <c r="Z311" s="1" t="s">
        <v>338</v>
      </c>
      <c r="AA311" s="1" t="s">
        <v>338</v>
      </c>
      <c r="AB311" s="1" t="s">
        <v>338</v>
      </c>
      <c r="AC311" s="220" t="s">
        <v>934</v>
      </c>
      <c r="AD311" s="220" t="s">
        <v>934</v>
      </c>
      <c r="AE311" s="1" t="s">
        <v>338</v>
      </c>
      <c r="AF311" s="1" t="s">
        <v>338</v>
      </c>
      <c r="AG311" s="1" t="s">
        <v>338</v>
      </c>
      <c r="AH311" s="1" t="s">
        <v>934</v>
      </c>
      <c r="AI311" s="1" t="s">
        <v>934</v>
      </c>
      <c r="AK311" s="1" t="s">
        <v>338</v>
      </c>
      <c r="AL311" s="1" t="s">
        <v>338</v>
      </c>
      <c r="AM311" s="1" t="s">
        <v>338</v>
      </c>
      <c r="AN311" s="1" t="s">
        <v>338</v>
      </c>
      <c r="AO311" s="1" t="s">
        <v>934</v>
      </c>
      <c r="AP311" s="1" t="s">
        <v>934</v>
      </c>
      <c r="AQ311" s="1" t="s">
        <v>934</v>
      </c>
      <c r="AS311" s="22"/>
    </row>
    <row r="312" spans="1:45" ht="14.45" customHeight="1" outlineLevel="2" x14ac:dyDescent="0.25">
      <c r="A312" s="20"/>
      <c r="B312" s="20"/>
      <c r="C312" s="20" t="s">
        <v>349</v>
      </c>
      <c r="E312" s="308"/>
      <c r="J312" s="10"/>
      <c r="K312" s="10"/>
      <c r="R312" s="1"/>
      <c r="S312" s="1"/>
      <c r="T312" s="1"/>
      <c r="V312" s="1" t="str">
        <f t="shared" si="50"/>
        <v>Niet</v>
      </c>
      <c r="W312" s="1" t="str">
        <f t="shared" si="51"/>
        <v>Niet</v>
      </c>
      <c r="X312" s="1" t="str">
        <f t="shared" si="45"/>
        <v>Niet</v>
      </c>
      <c r="Z312" s="1" t="s">
        <v>934</v>
      </c>
      <c r="AA312" s="1" t="s">
        <v>934</v>
      </c>
      <c r="AB312" s="1" t="s">
        <v>934</v>
      </c>
      <c r="AC312" s="220" t="s">
        <v>934</v>
      </c>
      <c r="AD312" s="220" t="s">
        <v>934</v>
      </c>
      <c r="AE312" s="1" t="s">
        <v>934</v>
      </c>
      <c r="AF312" s="1" t="s">
        <v>934</v>
      </c>
      <c r="AG312" s="1" t="s">
        <v>934</v>
      </c>
      <c r="AH312" s="1" t="s">
        <v>934</v>
      </c>
      <c r="AI312" s="1" t="s">
        <v>934</v>
      </c>
      <c r="AK312" s="1" t="s">
        <v>934</v>
      </c>
      <c r="AL312" s="1" t="s">
        <v>934</v>
      </c>
      <c r="AM312" s="1" t="s">
        <v>934</v>
      </c>
      <c r="AN312" s="1" t="s">
        <v>934</v>
      </c>
      <c r="AO312" s="1" t="s">
        <v>934</v>
      </c>
      <c r="AP312" s="1" t="s">
        <v>934</v>
      </c>
      <c r="AQ312" s="1" t="s">
        <v>934</v>
      </c>
      <c r="AS312" s="22"/>
    </row>
    <row r="313" spans="1:45" x14ac:dyDescent="0.25">
      <c r="A313" s="3" t="str">
        <f>F313</f>
        <v>AantalBeoordelingen</v>
      </c>
      <c r="B313" s="3" t="s">
        <v>341</v>
      </c>
      <c r="C313" s="3" t="s">
        <v>347</v>
      </c>
      <c r="E313" s="308"/>
      <c r="F313" s="14" t="s">
        <v>133</v>
      </c>
      <c r="R313" s="1" t="s">
        <v>270</v>
      </c>
      <c r="S313" s="1"/>
      <c r="T313" s="1"/>
      <c r="V313" s="1" t="str">
        <f t="shared" si="50"/>
        <v>Nee</v>
      </c>
      <c r="W313" s="1" t="str">
        <f t="shared" si="51"/>
        <v>Niet</v>
      </c>
      <c r="X313" s="1" t="str">
        <f t="shared" si="45"/>
        <v>Nee</v>
      </c>
      <c r="Z313" s="1" t="s">
        <v>341</v>
      </c>
      <c r="AA313" s="1" t="s">
        <v>341</v>
      </c>
      <c r="AB313" s="1" t="s">
        <v>341</v>
      </c>
      <c r="AC313" s="220" t="s">
        <v>934</v>
      </c>
      <c r="AD313" s="220" t="s">
        <v>934</v>
      </c>
      <c r="AE313" s="1" t="s">
        <v>341</v>
      </c>
      <c r="AF313" s="1" t="s">
        <v>341</v>
      </c>
      <c r="AG313" s="1" t="s">
        <v>341</v>
      </c>
      <c r="AH313" s="1" t="s">
        <v>934</v>
      </c>
      <c r="AI313" s="1" t="s">
        <v>934</v>
      </c>
      <c r="AK313" s="1" t="s">
        <v>341</v>
      </c>
      <c r="AL313" s="1" t="s">
        <v>341</v>
      </c>
      <c r="AM313" s="1" t="s">
        <v>341</v>
      </c>
      <c r="AN313" s="1" t="s">
        <v>341</v>
      </c>
      <c r="AO313" s="1" t="s">
        <v>934</v>
      </c>
      <c r="AP313" s="1" t="s">
        <v>934</v>
      </c>
      <c r="AQ313" s="1" t="s">
        <v>934</v>
      </c>
      <c r="AS313" s="22"/>
    </row>
  </sheetData>
  <autoFilter ref="A1:AT313" xr:uid="{00000000-0009-0000-0000-000008000000}"/>
  <mergeCells count="62">
    <mergeCell ref="K238:K252"/>
    <mergeCell ref="I24:I252"/>
    <mergeCell ref="O249:O251"/>
    <mergeCell ref="M246:M252"/>
    <mergeCell ref="O242:O243"/>
    <mergeCell ref="M239:M244"/>
    <mergeCell ref="O232:O234"/>
    <mergeCell ref="M230:M235"/>
    <mergeCell ref="O226:O227"/>
    <mergeCell ref="M222:M228"/>
    <mergeCell ref="K199:K216"/>
    <mergeCell ref="M202:M209"/>
    <mergeCell ref="O207:O208"/>
    <mergeCell ref="M211:M216"/>
    <mergeCell ref="O213:O215"/>
    <mergeCell ref="K219:K235"/>
    <mergeCell ref="K147:K196"/>
    <mergeCell ref="M150:M158"/>
    <mergeCell ref="O156:O157"/>
    <mergeCell ref="M160:M166"/>
    <mergeCell ref="O163:O165"/>
    <mergeCell ref="M169:M178"/>
    <mergeCell ref="M180:M182"/>
    <mergeCell ref="M184:M185"/>
    <mergeCell ref="M187:M192"/>
    <mergeCell ref="O189:O191"/>
    <mergeCell ref="E2:E313"/>
    <mergeCell ref="I306:I311"/>
    <mergeCell ref="I276:I278"/>
    <mergeCell ref="I271:I274"/>
    <mergeCell ref="K279:K281"/>
    <mergeCell ref="G5:G11"/>
    <mergeCell ref="I20:I21"/>
    <mergeCell ref="G13:G305"/>
    <mergeCell ref="K301:K303"/>
    <mergeCell ref="I299:I304"/>
    <mergeCell ref="I289:I297"/>
    <mergeCell ref="K285:K286"/>
    <mergeCell ref="I284:I286"/>
    <mergeCell ref="K267:K268"/>
    <mergeCell ref="I259:I266"/>
    <mergeCell ref="K25:K87"/>
    <mergeCell ref="M42:M44"/>
    <mergeCell ref="M46:M49"/>
    <mergeCell ref="M142:M144"/>
    <mergeCell ref="O77:O79"/>
    <mergeCell ref="M74:M82"/>
    <mergeCell ref="M67:M72"/>
    <mergeCell ref="O56:O57"/>
    <mergeCell ref="M51:M58"/>
    <mergeCell ref="O62:O64"/>
    <mergeCell ref="M60:M65"/>
    <mergeCell ref="O69:O71"/>
    <mergeCell ref="K89:K141"/>
    <mergeCell ref="M106:M107"/>
    <mergeCell ref="O112:O114"/>
    <mergeCell ref="M109:M118"/>
    <mergeCell ref="O126:O128"/>
    <mergeCell ref="O130:O131"/>
    <mergeCell ref="M120:M132"/>
    <mergeCell ref="O137:O139"/>
    <mergeCell ref="M134:M140"/>
  </mergeCells>
  <conditionalFormatting sqref="Z2:AI2 AK30 V2:X313 AK35:AK60 Z36:AB60 AK187:AN187 Z12:AB30 AK86:AK148 AL146:AN148 Z3:AG11 AO147:AO172 AK2:AK28 AC12:AG167 AK149:AN168 Z173:AD173 AK173:AO173 AO180:AO274 AK180:AN182 AK179:AO179 AO279:AO313 AK194:AN257 AL278:AO278 Z86:AB172 AH3:AI169 AK170:AN172 AK176:AO176 AO177:AO178 AK275:AK278 AK282 AK287:AK313 AF170:AI173 AC168:AD172 AF168:AG168 Z175:AI176 Z178:AI313 AE168:AE173">
    <cfRule type="cellIs" dxfId="655" priority="1085" operator="equal">
      <formula>"Nvt"</formula>
    </cfRule>
    <cfRule type="cellIs" dxfId="654" priority="1086" operator="equal">
      <formula>"Optie"</formula>
    </cfRule>
    <cfRule type="cellIs" dxfId="653" priority="1087" operator="equal">
      <formula>"Nee"</formula>
    </cfRule>
    <cfRule type="cellIs" dxfId="652" priority="1088" operator="equal">
      <formula>"Ja"</formula>
    </cfRule>
  </conditionalFormatting>
  <conditionalFormatting sqref="AL282:AN282 AL287:AN287 AL312:AN312">
    <cfRule type="cellIs" dxfId="651" priority="1077" operator="equal">
      <formula>"Nvt"</formula>
    </cfRule>
    <cfRule type="cellIs" dxfId="650" priority="1078" operator="equal">
      <formula>"Optie"</formula>
    </cfRule>
    <cfRule type="cellIs" dxfId="649" priority="1079" operator="equal">
      <formula>"Nee"</formula>
    </cfRule>
    <cfRule type="cellIs" dxfId="648" priority="1080" operator="equal">
      <formula>"Ja"</formula>
    </cfRule>
  </conditionalFormatting>
  <conditionalFormatting sqref="AL288:AL311 AL313 AL42:AL44 AL46:AL49 AL2:AL23 AL276:AO277 AO275">
    <cfRule type="cellIs" dxfId="647" priority="1073" operator="equal">
      <formula>"Nvt"</formula>
    </cfRule>
    <cfRule type="cellIs" dxfId="646" priority="1074" operator="equal">
      <formula>"Optie"</formula>
    </cfRule>
    <cfRule type="cellIs" dxfId="645" priority="1075" operator="equal">
      <formula>"Nee"</formula>
    </cfRule>
    <cfRule type="cellIs" dxfId="644" priority="1076" operator="equal">
      <formula>"Ja"</formula>
    </cfRule>
  </conditionalFormatting>
  <conditionalFormatting sqref="AM288:AM311 AM313 AM42:AM44 AM46:AM49 AM2:AM23">
    <cfRule type="cellIs" dxfId="643" priority="1069" operator="equal">
      <formula>"Nvt"</formula>
    </cfRule>
    <cfRule type="cellIs" dxfId="642" priority="1070" operator="equal">
      <formula>"Optie"</formula>
    </cfRule>
    <cfRule type="cellIs" dxfId="641" priority="1071" operator="equal">
      <formula>"Nee"</formula>
    </cfRule>
    <cfRule type="cellIs" dxfId="640" priority="1072" operator="equal">
      <formula>"Ja"</formula>
    </cfRule>
  </conditionalFormatting>
  <conditionalFormatting sqref="AN283:AN286 AN288:AN311 AN313 AN42:AN44 AN46:AN49 AN2:AN23">
    <cfRule type="cellIs" dxfId="639" priority="1065" operator="equal">
      <formula>"Nvt"</formula>
    </cfRule>
    <cfRule type="cellIs" dxfId="638" priority="1066" operator="equal">
      <formula>"Optie"</formula>
    </cfRule>
    <cfRule type="cellIs" dxfId="637" priority="1067" operator="equal">
      <formula>"Nee"</formula>
    </cfRule>
    <cfRule type="cellIs" dxfId="636" priority="1068" operator="equal">
      <formula>"Ja"</formula>
    </cfRule>
  </conditionalFormatting>
  <conditionalFormatting sqref="AO2:AO29 AO31:AO36 AO42:AO44 AO46:AO49 AO52:AO58 AO86:AO146">
    <cfRule type="cellIs" dxfId="635" priority="1061" operator="equal">
      <formula>"Nvt"</formula>
    </cfRule>
    <cfRule type="cellIs" dxfId="634" priority="1062" operator="equal">
      <formula>"Optie"</formula>
    </cfRule>
    <cfRule type="cellIs" dxfId="633" priority="1063" operator="equal">
      <formula>"Nee"</formula>
    </cfRule>
    <cfRule type="cellIs" dxfId="632" priority="1064" operator="equal">
      <formula>"Ja"</formula>
    </cfRule>
  </conditionalFormatting>
  <conditionalFormatting sqref="AP2:AP173 AP176:AP313">
    <cfRule type="cellIs" dxfId="631" priority="1057" operator="equal">
      <formula>"Nvt"</formula>
    </cfRule>
    <cfRule type="cellIs" dxfId="630" priority="1058" operator="equal">
      <formula>"Optie"</formula>
    </cfRule>
    <cfRule type="cellIs" dxfId="629" priority="1059" operator="equal">
      <formula>"Nee"</formula>
    </cfRule>
    <cfRule type="cellIs" dxfId="628" priority="1060" operator="equal">
      <formula>"Ja"</formula>
    </cfRule>
  </conditionalFormatting>
  <conditionalFormatting sqref="AQ2:AQ173 AQ176:AQ313">
    <cfRule type="cellIs" dxfId="627" priority="1053" operator="equal">
      <formula>"Nvt"</formula>
    </cfRule>
    <cfRule type="cellIs" dxfId="626" priority="1054" operator="equal">
      <formula>"Optie"</formula>
    </cfRule>
    <cfRule type="cellIs" dxfId="625" priority="1055" operator="equal">
      <formula>"Nee"</formula>
    </cfRule>
    <cfRule type="cellIs" dxfId="624" priority="1056" operator="equal">
      <formula>"Ja"</formula>
    </cfRule>
  </conditionalFormatting>
  <conditionalFormatting sqref="AL24">
    <cfRule type="cellIs" dxfId="623" priority="961" operator="equal">
      <formula>"Nvt"</formula>
    </cfRule>
    <cfRule type="cellIs" dxfId="622" priority="962" operator="equal">
      <formula>"Optie"</formula>
    </cfRule>
    <cfRule type="cellIs" dxfId="621" priority="963" operator="equal">
      <formula>"Nee"</formula>
    </cfRule>
    <cfRule type="cellIs" dxfId="620" priority="964" operator="equal">
      <formula>"Ja"</formula>
    </cfRule>
  </conditionalFormatting>
  <conditionalFormatting sqref="AM24">
    <cfRule type="cellIs" dxfId="619" priority="957" operator="equal">
      <formula>"Nvt"</formula>
    </cfRule>
    <cfRule type="cellIs" dxfId="618" priority="958" operator="equal">
      <formula>"Optie"</formula>
    </cfRule>
    <cfRule type="cellIs" dxfId="617" priority="959" operator="equal">
      <formula>"Nee"</formula>
    </cfRule>
    <cfRule type="cellIs" dxfId="616" priority="960" operator="equal">
      <formula>"Ja"</formula>
    </cfRule>
  </conditionalFormatting>
  <conditionalFormatting sqref="AN24">
    <cfRule type="cellIs" dxfId="615" priority="953" operator="equal">
      <formula>"Nvt"</formula>
    </cfRule>
    <cfRule type="cellIs" dxfId="614" priority="954" operator="equal">
      <formula>"Optie"</formula>
    </cfRule>
    <cfRule type="cellIs" dxfId="613" priority="955" operator="equal">
      <formula>"Nee"</formula>
    </cfRule>
    <cfRule type="cellIs" dxfId="612" priority="956" operator="equal">
      <formula>"Ja"</formula>
    </cfRule>
  </conditionalFormatting>
  <conditionalFormatting sqref="AL25">
    <cfRule type="cellIs" dxfId="611" priority="941" operator="equal">
      <formula>"Nvt"</formula>
    </cfRule>
    <cfRule type="cellIs" dxfId="610" priority="942" operator="equal">
      <formula>"Optie"</formula>
    </cfRule>
    <cfRule type="cellIs" dxfId="609" priority="943" operator="equal">
      <formula>"Nee"</formula>
    </cfRule>
    <cfRule type="cellIs" dxfId="608" priority="944" operator="equal">
      <formula>"Ja"</formula>
    </cfRule>
  </conditionalFormatting>
  <conditionalFormatting sqref="AM25">
    <cfRule type="cellIs" dxfId="607" priority="937" operator="equal">
      <formula>"Nvt"</formula>
    </cfRule>
    <cfRule type="cellIs" dxfId="606" priority="938" operator="equal">
      <formula>"Optie"</formula>
    </cfRule>
    <cfRule type="cellIs" dxfId="605" priority="939" operator="equal">
      <formula>"Nee"</formula>
    </cfRule>
    <cfRule type="cellIs" dxfId="604" priority="940" operator="equal">
      <formula>"Ja"</formula>
    </cfRule>
  </conditionalFormatting>
  <conditionalFormatting sqref="AN25">
    <cfRule type="cellIs" dxfId="603" priority="933" operator="equal">
      <formula>"Nvt"</formula>
    </cfRule>
    <cfRule type="cellIs" dxfId="602" priority="934" operator="equal">
      <formula>"Optie"</formula>
    </cfRule>
    <cfRule type="cellIs" dxfId="601" priority="935" operator="equal">
      <formula>"Nee"</formula>
    </cfRule>
    <cfRule type="cellIs" dxfId="600" priority="936" operator="equal">
      <formula>"Ja"</formula>
    </cfRule>
  </conditionalFormatting>
  <conditionalFormatting sqref="AL26">
    <cfRule type="cellIs" dxfId="599" priority="921" operator="equal">
      <formula>"Nvt"</formula>
    </cfRule>
    <cfRule type="cellIs" dxfId="598" priority="922" operator="equal">
      <formula>"Optie"</formula>
    </cfRule>
    <cfRule type="cellIs" dxfId="597" priority="923" operator="equal">
      <formula>"Nee"</formula>
    </cfRule>
    <cfRule type="cellIs" dxfId="596" priority="924" operator="equal">
      <formula>"Ja"</formula>
    </cfRule>
  </conditionalFormatting>
  <conditionalFormatting sqref="AM26">
    <cfRule type="cellIs" dxfId="595" priority="917" operator="equal">
      <formula>"Nvt"</formula>
    </cfRule>
    <cfRule type="cellIs" dxfId="594" priority="918" operator="equal">
      <formula>"Optie"</formula>
    </cfRule>
    <cfRule type="cellIs" dxfId="593" priority="919" operator="equal">
      <formula>"Nee"</formula>
    </cfRule>
    <cfRule type="cellIs" dxfId="592" priority="920" operator="equal">
      <formula>"Ja"</formula>
    </cfRule>
  </conditionalFormatting>
  <conditionalFormatting sqref="AN26">
    <cfRule type="cellIs" dxfId="591" priority="913" operator="equal">
      <formula>"Nvt"</formula>
    </cfRule>
    <cfRule type="cellIs" dxfId="590" priority="914" operator="equal">
      <formula>"Optie"</formula>
    </cfRule>
    <cfRule type="cellIs" dxfId="589" priority="915" operator="equal">
      <formula>"Nee"</formula>
    </cfRule>
    <cfRule type="cellIs" dxfId="588" priority="916" operator="equal">
      <formula>"Ja"</formula>
    </cfRule>
  </conditionalFormatting>
  <conditionalFormatting sqref="AL27">
    <cfRule type="cellIs" dxfId="587" priority="901" operator="equal">
      <formula>"Nvt"</formula>
    </cfRule>
    <cfRule type="cellIs" dxfId="586" priority="902" operator="equal">
      <formula>"Optie"</formula>
    </cfRule>
    <cfRule type="cellIs" dxfId="585" priority="903" operator="equal">
      <formula>"Nee"</formula>
    </cfRule>
    <cfRule type="cellIs" dxfId="584" priority="904" operator="equal">
      <formula>"Ja"</formula>
    </cfRule>
  </conditionalFormatting>
  <conditionalFormatting sqref="AM27">
    <cfRule type="cellIs" dxfId="583" priority="897" operator="equal">
      <formula>"Nvt"</formula>
    </cfRule>
    <cfRule type="cellIs" dxfId="582" priority="898" operator="equal">
      <formula>"Optie"</formula>
    </cfRule>
    <cfRule type="cellIs" dxfId="581" priority="899" operator="equal">
      <formula>"Nee"</formula>
    </cfRule>
    <cfRule type="cellIs" dxfId="580" priority="900" operator="equal">
      <formula>"Ja"</formula>
    </cfRule>
  </conditionalFormatting>
  <conditionalFormatting sqref="AN27">
    <cfRule type="cellIs" dxfId="579" priority="893" operator="equal">
      <formula>"Nvt"</formula>
    </cfRule>
    <cfRule type="cellIs" dxfId="578" priority="894" operator="equal">
      <formula>"Optie"</formula>
    </cfRule>
    <cfRule type="cellIs" dxfId="577" priority="895" operator="equal">
      <formula>"Nee"</formula>
    </cfRule>
    <cfRule type="cellIs" dxfId="576" priority="896" operator="equal">
      <formula>"Ja"</formula>
    </cfRule>
  </conditionalFormatting>
  <conditionalFormatting sqref="AL87">
    <cfRule type="cellIs" dxfId="575" priority="881" operator="equal">
      <formula>"Nvt"</formula>
    </cfRule>
    <cfRule type="cellIs" dxfId="574" priority="882" operator="equal">
      <formula>"Optie"</formula>
    </cfRule>
    <cfRule type="cellIs" dxfId="573" priority="883" operator="equal">
      <formula>"Nee"</formula>
    </cfRule>
    <cfRule type="cellIs" dxfId="572" priority="884" operator="equal">
      <formula>"Ja"</formula>
    </cfRule>
  </conditionalFormatting>
  <conditionalFormatting sqref="AM87">
    <cfRule type="cellIs" dxfId="571" priority="877" operator="equal">
      <formula>"Nvt"</formula>
    </cfRule>
    <cfRule type="cellIs" dxfId="570" priority="878" operator="equal">
      <formula>"Optie"</formula>
    </cfRule>
    <cfRule type="cellIs" dxfId="569" priority="879" operator="equal">
      <formula>"Nee"</formula>
    </cfRule>
    <cfRule type="cellIs" dxfId="568" priority="880" operator="equal">
      <formula>"Ja"</formula>
    </cfRule>
  </conditionalFormatting>
  <conditionalFormatting sqref="AN87">
    <cfRule type="cellIs" dxfId="567" priority="873" operator="equal">
      <formula>"Nvt"</formula>
    </cfRule>
    <cfRule type="cellIs" dxfId="566" priority="874" operator="equal">
      <formula>"Optie"</formula>
    </cfRule>
    <cfRule type="cellIs" dxfId="565" priority="875" operator="equal">
      <formula>"Nee"</formula>
    </cfRule>
    <cfRule type="cellIs" dxfId="564" priority="876" operator="equal">
      <formula>"Ja"</formula>
    </cfRule>
  </conditionalFormatting>
  <conditionalFormatting sqref="AL86">
    <cfRule type="cellIs" dxfId="563" priority="861" operator="equal">
      <formula>"Nvt"</formula>
    </cfRule>
    <cfRule type="cellIs" dxfId="562" priority="862" operator="equal">
      <formula>"Optie"</formula>
    </cfRule>
    <cfRule type="cellIs" dxfId="561" priority="863" operator="equal">
      <formula>"Nee"</formula>
    </cfRule>
    <cfRule type="cellIs" dxfId="560" priority="864" operator="equal">
      <formula>"Ja"</formula>
    </cfRule>
  </conditionalFormatting>
  <conditionalFormatting sqref="AM86">
    <cfRule type="cellIs" dxfId="559" priority="857" operator="equal">
      <formula>"Nvt"</formula>
    </cfRule>
    <cfRule type="cellIs" dxfId="558" priority="858" operator="equal">
      <formula>"Optie"</formula>
    </cfRule>
    <cfRule type="cellIs" dxfId="557" priority="859" operator="equal">
      <formula>"Nee"</formula>
    </cfRule>
    <cfRule type="cellIs" dxfId="556" priority="860" operator="equal">
      <formula>"Ja"</formula>
    </cfRule>
  </conditionalFormatting>
  <conditionalFormatting sqref="AN86">
    <cfRule type="cellIs" dxfId="555" priority="853" operator="equal">
      <formula>"Nvt"</formula>
    </cfRule>
    <cfRule type="cellIs" dxfId="554" priority="854" operator="equal">
      <formula>"Optie"</formula>
    </cfRule>
    <cfRule type="cellIs" dxfId="553" priority="855" operator="equal">
      <formula>"Nee"</formula>
    </cfRule>
    <cfRule type="cellIs" dxfId="552" priority="856" operator="equal">
      <formula>"Ja"</formula>
    </cfRule>
  </conditionalFormatting>
  <conditionalFormatting sqref="AL28">
    <cfRule type="cellIs" dxfId="551" priority="841" operator="equal">
      <formula>"Nvt"</formula>
    </cfRule>
    <cfRule type="cellIs" dxfId="550" priority="842" operator="equal">
      <formula>"Optie"</formula>
    </cfRule>
    <cfRule type="cellIs" dxfId="549" priority="843" operator="equal">
      <formula>"Nee"</formula>
    </cfRule>
    <cfRule type="cellIs" dxfId="548" priority="844" operator="equal">
      <formula>"Ja"</formula>
    </cfRule>
  </conditionalFormatting>
  <conditionalFormatting sqref="AM28">
    <cfRule type="cellIs" dxfId="547" priority="837" operator="equal">
      <formula>"Nvt"</formula>
    </cfRule>
    <cfRule type="cellIs" dxfId="546" priority="838" operator="equal">
      <formula>"Optie"</formula>
    </cfRule>
    <cfRule type="cellIs" dxfId="545" priority="839" operator="equal">
      <formula>"Nee"</formula>
    </cfRule>
    <cfRule type="cellIs" dxfId="544" priority="840" operator="equal">
      <formula>"Ja"</formula>
    </cfRule>
  </conditionalFormatting>
  <conditionalFormatting sqref="AN28">
    <cfRule type="cellIs" dxfId="543" priority="833" operator="equal">
      <formula>"Nvt"</formula>
    </cfRule>
    <cfRule type="cellIs" dxfId="542" priority="834" operator="equal">
      <formula>"Optie"</formula>
    </cfRule>
    <cfRule type="cellIs" dxfId="541" priority="835" operator="equal">
      <formula>"Nee"</formula>
    </cfRule>
    <cfRule type="cellIs" dxfId="540" priority="836" operator="equal">
      <formula>"Ja"</formula>
    </cfRule>
  </conditionalFormatting>
  <conditionalFormatting sqref="AL88:AL145">
    <cfRule type="cellIs" dxfId="539" priority="821" operator="equal">
      <formula>"Nvt"</formula>
    </cfRule>
    <cfRule type="cellIs" dxfId="538" priority="822" operator="equal">
      <formula>"Optie"</formula>
    </cfRule>
    <cfRule type="cellIs" dxfId="537" priority="823" operator="equal">
      <formula>"Nee"</formula>
    </cfRule>
    <cfRule type="cellIs" dxfId="536" priority="824" operator="equal">
      <formula>"Ja"</formula>
    </cfRule>
  </conditionalFormatting>
  <conditionalFormatting sqref="AM88:AM145">
    <cfRule type="cellIs" dxfId="535" priority="817" operator="equal">
      <formula>"Nvt"</formula>
    </cfRule>
    <cfRule type="cellIs" dxfId="534" priority="818" operator="equal">
      <formula>"Optie"</formula>
    </cfRule>
    <cfRule type="cellIs" dxfId="533" priority="819" operator="equal">
      <formula>"Nee"</formula>
    </cfRule>
    <cfRule type="cellIs" dxfId="532" priority="820" operator="equal">
      <formula>"Ja"</formula>
    </cfRule>
  </conditionalFormatting>
  <conditionalFormatting sqref="AN88:AN145">
    <cfRule type="cellIs" dxfId="531" priority="813" operator="equal">
      <formula>"Nvt"</formula>
    </cfRule>
    <cfRule type="cellIs" dxfId="530" priority="814" operator="equal">
      <formula>"Optie"</formula>
    </cfRule>
    <cfRule type="cellIs" dxfId="529" priority="815" operator="equal">
      <formula>"Nee"</formula>
    </cfRule>
    <cfRule type="cellIs" dxfId="528" priority="816" operator="equal">
      <formula>"Ja"</formula>
    </cfRule>
  </conditionalFormatting>
  <conditionalFormatting sqref="AL30">
    <cfRule type="cellIs" dxfId="527" priority="801" operator="equal">
      <formula>"Nvt"</formula>
    </cfRule>
    <cfRule type="cellIs" dxfId="526" priority="802" operator="equal">
      <formula>"Optie"</formula>
    </cfRule>
    <cfRule type="cellIs" dxfId="525" priority="803" operator="equal">
      <formula>"Nee"</formula>
    </cfRule>
    <cfRule type="cellIs" dxfId="524" priority="804" operator="equal">
      <formula>"Ja"</formula>
    </cfRule>
  </conditionalFormatting>
  <conditionalFormatting sqref="AM30">
    <cfRule type="cellIs" dxfId="523" priority="797" operator="equal">
      <formula>"Nvt"</formula>
    </cfRule>
    <cfRule type="cellIs" dxfId="522" priority="798" operator="equal">
      <formula>"Optie"</formula>
    </cfRule>
    <cfRule type="cellIs" dxfId="521" priority="799" operator="equal">
      <formula>"Nee"</formula>
    </cfRule>
    <cfRule type="cellIs" dxfId="520" priority="800" operator="equal">
      <formula>"Ja"</formula>
    </cfRule>
  </conditionalFormatting>
  <conditionalFormatting sqref="AN30">
    <cfRule type="cellIs" dxfId="519" priority="793" operator="equal">
      <formula>"Nvt"</formula>
    </cfRule>
    <cfRule type="cellIs" dxfId="518" priority="794" operator="equal">
      <formula>"Optie"</formula>
    </cfRule>
    <cfRule type="cellIs" dxfId="517" priority="795" operator="equal">
      <formula>"Nee"</formula>
    </cfRule>
    <cfRule type="cellIs" dxfId="516" priority="796" operator="equal">
      <formula>"Ja"</formula>
    </cfRule>
  </conditionalFormatting>
  <conditionalFormatting sqref="AO30">
    <cfRule type="cellIs" dxfId="515" priority="789" operator="equal">
      <formula>"Nvt"</formula>
    </cfRule>
    <cfRule type="cellIs" dxfId="514" priority="790" operator="equal">
      <formula>"Optie"</formula>
    </cfRule>
    <cfRule type="cellIs" dxfId="513" priority="791" operator="equal">
      <formula>"Nee"</formula>
    </cfRule>
    <cfRule type="cellIs" dxfId="512" priority="792" operator="equal">
      <formula>"Ja"</formula>
    </cfRule>
  </conditionalFormatting>
  <conditionalFormatting sqref="AN29">
    <cfRule type="cellIs" dxfId="511" priority="769" operator="equal">
      <formula>"Nvt"</formula>
    </cfRule>
    <cfRule type="cellIs" dxfId="510" priority="770" operator="equal">
      <formula>"Optie"</formula>
    </cfRule>
    <cfRule type="cellIs" dxfId="509" priority="771" operator="equal">
      <formula>"Nee"</formula>
    </cfRule>
    <cfRule type="cellIs" dxfId="508" priority="772" operator="equal">
      <formula>"Ja"</formula>
    </cfRule>
  </conditionalFormatting>
  <conditionalFormatting sqref="AM29">
    <cfRule type="cellIs" dxfId="507" priority="765" operator="equal">
      <formula>"Nvt"</formula>
    </cfRule>
    <cfRule type="cellIs" dxfId="506" priority="766" operator="equal">
      <formula>"Optie"</formula>
    </cfRule>
    <cfRule type="cellIs" dxfId="505" priority="767" operator="equal">
      <formula>"Nee"</formula>
    </cfRule>
    <cfRule type="cellIs" dxfId="504" priority="768" operator="equal">
      <formula>"Ja"</formula>
    </cfRule>
  </conditionalFormatting>
  <conditionalFormatting sqref="AL29">
    <cfRule type="cellIs" dxfId="503" priority="761" operator="equal">
      <formula>"Nvt"</formula>
    </cfRule>
    <cfRule type="cellIs" dxfId="502" priority="762" operator="equal">
      <formula>"Optie"</formula>
    </cfRule>
    <cfRule type="cellIs" dxfId="501" priority="763" operator="equal">
      <formula>"Nee"</formula>
    </cfRule>
    <cfRule type="cellIs" dxfId="500" priority="764" operator="equal">
      <formula>"Ja"</formula>
    </cfRule>
  </conditionalFormatting>
  <conditionalFormatting sqref="AK29">
    <cfRule type="cellIs" dxfId="499" priority="757" operator="equal">
      <formula>"Nvt"</formula>
    </cfRule>
    <cfRule type="cellIs" dxfId="498" priority="758" operator="equal">
      <formula>"Optie"</formula>
    </cfRule>
    <cfRule type="cellIs" dxfId="497" priority="759" operator="equal">
      <formula>"Nee"</formula>
    </cfRule>
    <cfRule type="cellIs" dxfId="496" priority="760" operator="equal">
      <formula>"Ja"</formula>
    </cfRule>
  </conditionalFormatting>
  <conditionalFormatting sqref="Z31">
    <cfRule type="cellIs" dxfId="495" priority="753" operator="equal">
      <formula>"Nvt"</formula>
    </cfRule>
    <cfRule type="cellIs" dxfId="494" priority="754" operator="equal">
      <formula>"Optie"</formula>
    </cfRule>
    <cfRule type="cellIs" dxfId="493" priority="755" operator="equal">
      <formula>"Nee"</formula>
    </cfRule>
    <cfRule type="cellIs" dxfId="492" priority="756" operator="equal">
      <formula>"Ja"</formula>
    </cfRule>
  </conditionalFormatting>
  <conditionalFormatting sqref="AA31">
    <cfRule type="cellIs" dxfId="491" priority="749" operator="equal">
      <formula>"Nvt"</formula>
    </cfRule>
    <cfRule type="cellIs" dxfId="490" priority="750" operator="equal">
      <formula>"Optie"</formula>
    </cfRule>
    <cfRule type="cellIs" dxfId="489" priority="751" operator="equal">
      <formula>"Nee"</formula>
    </cfRule>
    <cfRule type="cellIs" dxfId="488" priority="752" operator="equal">
      <formula>"Ja"</formula>
    </cfRule>
  </conditionalFormatting>
  <conditionalFormatting sqref="AB31">
    <cfRule type="cellIs" dxfId="487" priority="745" operator="equal">
      <formula>"Nvt"</formula>
    </cfRule>
    <cfRule type="cellIs" dxfId="486" priority="746" operator="equal">
      <formula>"Optie"</formula>
    </cfRule>
    <cfRule type="cellIs" dxfId="485" priority="747" operator="equal">
      <formula>"Nee"</formula>
    </cfRule>
    <cfRule type="cellIs" dxfId="484" priority="748" operator="equal">
      <formula>"Ja"</formula>
    </cfRule>
  </conditionalFormatting>
  <conditionalFormatting sqref="AK31">
    <cfRule type="cellIs" dxfId="483" priority="721" operator="equal">
      <formula>"Nvt"</formula>
    </cfRule>
    <cfRule type="cellIs" dxfId="482" priority="722" operator="equal">
      <formula>"Optie"</formula>
    </cfRule>
    <cfRule type="cellIs" dxfId="481" priority="723" operator="equal">
      <formula>"Nee"</formula>
    </cfRule>
    <cfRule type="cellIs" dxfId="480" priority="724" operator="equal">
      <formula>"Ja"</formula>
    </cfRule>
  </conditionalFormatting>
  <conditionalFormatting sqref="AL31">
    <cfRule type="cellIs" dxfId="479" priority="717" operator="equal">
      <formula>"Nvt"</formula>
    </cfRule>
    <cfRule type="cellIs" dxfId="478" priority="718" operator="equal">
      <formula>"Optie"</formula>
    </cfRule>
    <cfRule type="cellIs" dxfId="477" priority="719" operator="equal">
      <formula>"Nee"</formula>
    </cfRule>
    <cfRule type="cellIs" dxfId="476" priority="720" operator="equal">
      <formula>"Ja"</formula>
    </cfRule>
  </conditionalFormatting>
  <conditionalFormatting sqref="AM31">
    <cfRule type="cellIs" dxfId="475" priority="713" operator="equal">
      <formula>"Nvt"</formula>
    </cfRule>
    <cfRule type="cellIs" dxfId="474" priority="714" operator="equal">
      <formula>"Optie"</formula>
    </cfRule>
    <cfRule type="cellIs" dxfId="473" priority="715" operator="equal">
      <formula>"Nee"</formula>
    </cfRule>
    <cfRule type="cellIs" dxfId="472" priority="716" operator="equal">
      <formula>"Ja"</formula>
    </cfRule>
  </conditionalFormatting>
  <conditionalFormatting sqref="AN31">
    <cfRule type="cellIs" dxfId="471" priority="709" operator="equal">
      <formula>"Nvt"</formula>
    </cfRule>
    <cfRule type="cellIs" dxfId="470" priority="710" operator="equal">
      <formula>"Optie"</formula>
    </cfRule>
    <cfRule type="cellIs" dxfId="469" priority="711" operator="equal">
      <formula>"Nee"</formula>
    </cfRule>
    <cfRule type="cellIs" dxfId="468" priority="712" operator="equal">
      <formula>"Ja"</formula>
    </cfRule>
  </conditionalFormatting>
  <conditionalFormatting sqref="Z32">
    <cfRule type="cellIs" dxfId="467" priority="697" operator="equal">
      <formula>"Nvt"</formula>
    </cfRule>
    <cfRule type="cellIs" dxfId="466" priority="698" operator="equal">
      <formula>"Optie"</formula>
    </cfRule>
    <cfRule type="cellIs" dxfId="465" priority="699" operator="equal">
      <formula>"Nee"</formula>
    </cfRule>
    <cfRule type="cellIs" dxfId="464" priority="700" operator="equal">
      <formula>"Ja"</formula>
    </cfRule>
  </conditionalFormatting>
  <conditionalFormatting sqref="AA32">
    <cfRule type="cellIs" dxfId="463" priority="693" operator="equal">
      <formula>"Nvt"</formula>
    </cfRule>
    <cfRule type="cellIs" dxfId="462" priority="694" operator="equal">
      <formula>"Optie"</formula>
    </cfRule>
    <cfRule type="cellIs" dxfId="461" priority="695" operator="equal">
      <formula>"Nee"</formula>
    </cfRule>
    <cfRule type="cellIs" dxfId="460" priority="696" operator="equal">
      <formula>"Ja"</formula>
    </cfRule>
  </conditionalFormatting>
  <conditionalFormatting sqref="AB32">
    <cfRule type="cellIs" dxfId="459" priority="689" operator="equal">
      <formula>"Nvt"</formula>
    </cfRule>
    <cfRule type="cellIs" dxfId="458" priority="690" operator="equal">
      <formula>"Optie"</formula>
    </cfRule>
    <cfRule type="cellIs" dxfId="457" priority="691" operator="equal">
      <formula>"Nee"</formula>
    </cfRule>
    <cfRule type="cellIs" dxfId="456" priority="692" operator="equal">
      <formula>"Ja"</formula>
    </cfRule>
  </conditionalFormatting>
  <conditionalFormatting sqref="AK32">
    <cfRule type="cellIs" dxfId="455" priority="665" operator="equal">
      <formula>"Nvt"</formula>
    </cfRule>
    <cfRule type="cellIs" dxfId="454" priority="666" operator="equal">
      <formula>"Optie"</formula>
    </cfRule>
    <cfRule type="cellIs" dxfId="453" priority="667" operator="equal">
      <formula>"Nee"</formula>
    </cfRule>
    <cfRule type="cellIs" dxfId="452" priority="668" operator="equal">
      <formula>"Ja"</formula>
    </cfRule>
  </conditionalFormatting>
  <conditionalFormatting sqref="AL32">
    <cfRule type="cellIs" dxfId="451" priority="661" operator="equal">
      <formula>"Nvt"</formula>
    </cfRule>
    <cfRule type="cellIs" dxfId="450" priority="662" operator="equal">
      <formula>"Optie"</formula>
    </cfRule>
    <cfRule type="cellIs" dxfId="449" priority="663" operator="equal">
      <formula>"Nee"</formula>
    </cfRule>
    <cfRule type="cellIs" dxfId="448" priority="664" operator="equal">
      <formula>"Ja"</formula>
    </cfRule>
  </conditionalFormatting>
  <conditionalFormatting sqref="AM32">
    <cfRule type="cellIs" dxfId="447" priority="657" operator="equal">
      <formula>"Nvt"</formula>
    </cfRule>
    <cfRule type="cellIs" dxfId="446" priority="658" operator="equal">
      <formula>"Optie"</formula>
    </cfRule>
    <cfRule type="cellIs" dxfId="445" priority="659" operator="equal">
      <formula>"Nee"</formula>
    </cfRule>
    <cfRule type="cellIs" dxfId="444" priority="660" operator="equal">
      <formula>"Ja"</formula>
    </cfRule>
  </conditionalFormatting>
  <conditionalFormatting sqref="AN32">
    <cfRule type="cellIs" dxfId="443" priority="653" operator="equal">
      <formula>"Nvt"</formula>
    </cfRule>
    <cfRule type="cellIs" dxfId="442" priority="654" operator="equal">
      <formula>"Optie"</formula>
    </cfRule>
    <cfRule type="cellIs" dxfId="441" priority="655" operator="equal">
      <formula>"Nee"</formula>
    </cfRule>
    <cfRule type="cellIs" dxfId="440" priority="656" operator="equal">
      <formula>"Ja"</formula>
    </cfRule>
  </conditionalFormatting>
  <conditionalFormatting sqref="Z33">
    <cfRule type="cellIs" dxfId="439" priority="641" operator="equal">
      <formula>"Nvt"</formula>
    </cfRule>
    <cfRule type="cellIs" dxfId="438" priority="642" operator="equal">
      <formula>"Optie"</formula>
    </cfRule>
    <cfRule type="cellIs" dxfId="437" priority="643" operator="equal">
      <formula>"Nee"</formula>
    </cfRule>
    <cfRule type="cellIs" dxfId="436" priority="644" operator="equal">
      <formula>"Ja"</formula>
    </cfRule>
  </conditionalFormatting>
  <conditionalFormatting sqref="AA33">
    <cfRule type="cellIs" dxfId="435" priority="637" operator="equal">
      <formula>"Nvt"</formula>
    </cfRule>
    <cfRule type="cellIs" dxfId="434" priority="638" operator="equal">
      <formula>"Optie"</formula>
    </cfRule>
    <cfRule type="cellIs" dxfId="433" priority="639" operator="equal">
      <formula>"Nee"</formula>
    </cfRule>
    <cfRule type="cellIs" dxfId="432" priority="640" operator="equal">
      <formula>"Ja"</formula>
    </cfRule>
  </conditionalFormatting>
  <conditionalFormatting sqref="AB33">
    <cfRule type="cellIs" dxfId="431" priority="633" operator="equal">
      <formula>"Nvt"</formula>
    </cfRule>
    <cfRule type="cellIs" dxfId="430" priority="634" operator="equal">
      <formula>"Optie"</formula>
    </cfRule>
    <cfRule type="cellIs" dxfId="429" priority="635" operator="equal">
      <formula>"Nee"</formula>
    </cfRule>
    <cfRule type="cellIs" dxfId="428" priority="636" operator="equal">
      <formula>"Ja"</formula>
    </cfRule>
  </conditionalFormatting>
  <conditionalFormatting sqref="AK33">
    <cfRule type="cellIs" dxfId="427" priority="609" operator="equal">
      <formula>"Nvt"</formula>
    </cfRule>
    <cfRule type="cellIs" dxfId="426" priority="610" operator="equal">
      <formula>"Optie"</formula>
    </cfRule>
    <cfRule type="cellIs" dxfId="425" priority="611" operator="equal">
      <formula>"Nee"</formula>
    </cfRule>
    <cfRule type="cellIs" dxfId="424" priority="612" operator="equal">
      <formula>"Ja"</formula>
    </cfRule>
  </conditionalFormatting>
  <conditionalFormatting sqref="AL33">
    <cfRule type="cellIs" dxfId="423" priority="605" operator="equal">
      <formula>"Nvt"</formula>
    </cfRule>
    <cfRule type="cellIs" dxfId="422" priority="606" operator="equal">
      <formula>"Optie"</formula>
    </cfRule>
    <cfRule type="cellIs" dxfId="421" priority="607" operator="equal">
      <formula>"Nee"</formula>
    </cfRule>
    <cfRule type="cellIs" dxfId="420" priority="608" operator="equal">
      <formula>"Ja"</formula>
    </cfRule>
  </conditionalFormatting>
  <conditionalFormatting sqref="AM33">
    <cfRule type="cellIs" dxfId="419" priority="601" operator="equal">
      <formula>"Nvt"</formula>
    </cfRule>
    <cfRule type="cellIs" dxfId="418" priority="602" operator="equal">
      <formula>"Optie"</formula>
    </cfRule>
    <cfRule type="cellIs" dxfId="417" priority="603" operator="equal">
      <formula>"Nee"</formula>
    </cfRule>
    <cfRule type="cellIs" dxfId="416" priority="604" operator="equal">
      <formula>"Ja"</formula>
    </cfRule>
  </conditionalFormatting>
  <conditionalFormatting sqref="AN33">
    <cfRule type="cellIs" dxfId="415" priority="597" operator="equal">
      <formula>"Nvt"</formula>
    </cfRule>
    <cfRule type="cellIs" dxfId="414" priority="598" operator="equal">
      <formula>"Optie"</formula>
    </cfRule>
    <cfRule type="cellIs" dxfId="413" priority="599" operator="equal">
      <formula>"Nee"</formula>
    </cfRule>
    <cfRule type="cellIs" dxfId="412" priority="600" operator="equal">
      <formula>"Ja"</formula>
    </cfRule>
  </conditionalFormatting>
  <conditionalFormatting sqref="Z34">
    <cfRule type="cellIs" dxfId="411" priority="585" operator="equal">
      <formula>"Nvt"</formula>
    </cfRule>
    <cfRule type="cellIs" dxfId="410" priority="586" operator="equal">
      <formula>"Optie"</formula>
    </cfRule>
    <cfRule type="cellIs" dxfId="409" priority="587" operator="equal">
      <formula>"Nee"</formula>
    </cfRule>
    <cfRule type="cellIs" dxfId="408" priority="588" operator="equal">
      <formula>"Ja"</formula>
    </cfRule>
  </conditionalFormatting>
  <conditionalFormatting sqref="AA34">
    <cfRule type="cellIs" dxfId="407" priority="581" operator="equal">
      <formula>"Nvt"</formula>
    </cfRule>
    <cfRule type="cellIs" dxfId="406" priority="582" operator="equal">
      <formula>"Optie"</formula>
    </cfRule>
    <cfRule type="cellIs" dxfId="405" priority="583" operator="equal">
      <formula>"Nee"</formula>
    </cfRule>
    <cfRule type="cellIs" dxfId="404" priority="584" operator="equal">
      <formula>"Ja"</formula>
    </cfRule>
  </conditionalFormatting>
  <conditionalFormatting sqref="AB34">
    <cfRule type="cellIs" dxfId="403" priority="577" operator="equal">
      <formula>"Nvt"</formula>
    </cfRule>
    <cfRule type="cellIs" dxfId="402" priority="578" operator="equal">
      <formula>"Optie"</formula>
    </cfRule>
    <cfRule type="cellIs" dxfId="401" priority="579" operator="equal">
      <formula>"Nee"</formula>
    </cfRule>
    <cfRule type="cellIs" dxfId="400" priority="580" operator="equal">
      <formula>"Ja"</formula>
    </cfRule>
  </conditionalFormatting>
  <conditionalFormatting sqref="AK34">
    <cfRule type="cellIs" dxfId="399" priority="553" operator="equal">
      <formula>"Nvt"</formula>
    </cfRule>
    <cfRule type="cellIs" dxfId="398" priority="554" operator="equal">
      <formula>"Optie"</formula>
    </cfRule>
    <cfRule type="cellIs" dxfId="397" priority="555" operator="equal">
      <formula>"Nee"</formula>
    </cfRule>
    <cfRule type="cellIs" dxfId="396" priority="556" operator="equal">
      <formula>"Ja"</formula>
    </cfRule>
  </conditionalFormatting>
  <conditionalFormatting sqref="AL34">
    <cfRule type="cellIs" dxfId="395" priority="549" operator="equal">
      <formula>"Nvt"</formula>
    </cfRule>
    <cfRule type="cellIs" dxfId="394" priority="550" operator="equal">
      <formula>"Optie"</formula>
    </cfRule>
    <cfRule type="cellIs" dxfId="393" priority="551" operator="equal">
      <formula>"Nee"</formula>
    </cfRule>
    <cfRule type="cellIs" dxfId="392" priority="552" operator="equal">
      <formula>"Ja"</formula>
    </cfRule>
  </conditionalFormatting>
  <conditionalFormatting sqref="AM34">
    <cfRule type="cellIs" dxfId="391" priority="545" operator="equal">
      <formula>"Nvt"</formula>
    </cfRule>
    <cfRule type="cellIs" dxfId="390" priority="546" operator="equal">
      <formula>"Optie"</formula>
    </cfRule>
    <cfRule type="cellIs" dxfId="389" priority="547" operator="equal">
      <formula>"Nee"</formula>
    </cfRule>
    <cfRule type="cellIs" dxfId="388" priority="548" operator="equal">
      <formula>"Ja"</formula>
    </cfRule>
  </conditionalFormatting>
  <conditionalFormatting sqref="AN34">
    <cfRule type="cellIs" dxfId="387" priority="541" operator="equal">
      <formula>"Nvt"</formula>
    </cfRule>
    <cfRule type="cellIs" dxfId="386" priority="542" operator="equal">
      <formula>"Optie"</formula>
    </cfRule>
    <cfRule type="cellIs" dxfId="385" priority="543" operator="equal">
      <formula>"Nee"</formula>
    </cfRule>
    <cfRule type="cellIs" dxfId="384" priority="544" operator="equal">
      <formula>"Ja"</formula>
    </cfRule>
  </conditionalFormatting>
  <conditionalFormatting sqref="Z35">
    <cfRule type="cellIs" dxfId="383" priority="529" operator="equal">
      <formula>"Nvt"</formula>
    </cfRule>
    <cfRule type="cellIs" dxfId="382" priority="530" operator="equal">
      <formula>"Optie"</formula>
    </cfRule>
    <cfRule type="cellIs" dxfId="381" priority="531" operator="equal">
      <formula>"Nee"</formula>
    </cfRule>
    <cfRule type="cellIs" dxfId="380" priority="532" operator="equal">
      <formula>"Ja"</formula>
    </cfRule>
  </conditionalFormatting>
  <conditionalFormatting sqref="AA35">
    <cfRule type="cellIs" dxfId="379" priority="525" operator="equal">
      <formula>"Nvt"</formula>
    </cfRule>
    <cfRule type="cellIs" dxfId="378" priority="526" operator="equal">
      <formula>"Optie"</formula>
    </cfRule>
    <cfRule type="cellIs" dxfId="377" priority="527" operator="equal">
      <formula>"Nee"</formula>
    </cfRule>
    <cfRule type="cellIs" dxfId="376" priority="528" operator="equal">
      <formula>"Ja"</formula>
    </cfRule>
  </conditionalFormatting>
  <conditionalFormatting sqref="AB35">
    <cfRule type="cellIs" dxfId="375" priority="521" operator="equal">
      <formula>"Nvt"</formula>
    </cfRule>
    <cfRule type="cellIs" dxfId="374" priority="522" operator="equal">
      <formula>"Optie"</formula>
    </cfRule>
    <cfRule type="cellIs" dxfId="373" priority="523" operator="equal">
      <formula>"Nee"</formula>
    </cfRule>
    <cfRule type="cellIs" dxfId="372" priority="524" operator="equal">
      <formula>"Ja"</formula>
    </cfRule>
  </conditionalFormatting>
  <conditionalFormatting sqref="AL35">
    <cfRule type="cellIs" dxfId="371" priority="513" operator="equal">
      <formula>"Nvt"</formula>
    </cfRule>
    <cfRule type="cellIs" dxfId="370" priority="514" operator="equal">
      <formula>"Optie"</formula>
    </cfRule>
    <cfRule type="cellIs" dxfId="369" priority="515" operator="equal">
      <formula>"Nee"</formula>
    </cfRule>
    <cfRule type="cellIs" dxfId="368" priority="516" operator="equal">
      <formula>"Ja"</formula>
    </cfRule>
  </conditionalFormatting>
  <conditionalFormatting sqref="AM35">
    <cfRule type="cellIs" dxfId="367" priority="509" operator="equal">
      <formula>"Nvt"</formula>
    </cfRule>
    <cfRule type="cellIs" dxfId="366" priority="510" operator="equal">
      <formula>"Optie"</formula>
    </cfRule>
    <cfRule type="cellIs" dxfId="365" priority="511" operator="equal">
      <formula>"Nee"</formula>
    </cfRule>
    <cfRule type="cellIs" dxfId="364" priority="512" operator="equal">
      <formula>"Ja"</formula>
    </cfRule>
  </conditionalFormatting>
  <conditionalFormatting sqref="AN35">
    <cfRule type="cellIs" dxfId="363" priority="505" operator="equal">
      <formula>"Nvt"</formula>
    </cfRule>
    <cfRule type="cellIs" dxfId="362" priority="506" operator="equal">
      <formula>"Optie"</formula>
    </cfRule>
    <cfRule type="cellIs" dxfId="361" priority="507" operator="equal">
      <formula>"Nee"</formula>
    </cfRule>
    <cfRule type="cellIs" dxfId="360" priority="508" operator="equal">
      <formula>"Ja"</formula>
    </cfRule>
  </conditionalFormatting>
  <conditionalFormatting sqref="AM36">
    <cfRule type="cellIs" dxfId="359" priority="493" operator="equal">
      <formula>"Nvt"</formula>
    </cfRule>
    <cfRule type="cellIs" dxfId="358" priority="494" operator="equal">
      <formula>"Optie"</formula>
    </cfRule>
    <cfRule type="cellIs" dxfId="357" priority="495" operator="equal">
      <formula>"Nee"</formula>
    </cfRule>
    <cfRule type="cellIs" dxfId="356" priority="496" operator="equal">
      <formula>"Ja"</formula>
    </cfRule>
  </conditionalFormatting>
  <conditionalFormatting sqref="AL36">
    <cfRule type="cellIs" dxfId="355" priority="497" operator="equal">
      <formula>"Nvt"</formula>
    </cfRule>
    <cfRule type="cellIs" dxfId="354" priority="498" operator="equal">
      <formula>"Optie"</formula>
    </cfRule>
    <cfRule type="cellIs" dxfId="353" priority="499" operator="equal">
      <formula>"Nee"</formula>
    </cfRule>
    <cfRule type="cellIs" dxfId="352" priority="500" operator="equal">
      <formula>"Ja"</formula>
    </cfRule>
  </conditionalFormatting>
  <conditionalFormatting sqref="AN36">
    <cfRule type="cellIs" dxfId="351" priority="489" operator="equal">
      <formula>"Nvt"</formula>
    </cfRule>
    <cfRule type="cellIs" dxfId="350" priority="490" operator="equal">
      <formula>"Optie"</formula>
    </cfRule>
    <cfRule type="cellIs" dxfId="349" priority="491" operator="equal">
      <formula>"Nee"</formula>
    </cfRule>
    <cfRule type="cellIs" dxfId="348" priority="492" operator="equal">
      <formula>"Ja"</formula>
    </cfRule>
  </conditionalFormatting>
  <conditionalFormatting sqref="AL37">
    <cfRule type="cellIs" dxfId="347" priority="473" operator="equal">
      <formula>"Nvt"</formula>
    </cfRule>
    <cfRule type="cellIs" dxfId="346" priority="474" operator="equal">
      <formula>"Optie"</formula>
    </cfRule>
    <cfRule type="cellIs" dxfId="345" priority="475" operator="equal">
      <formula>"Nee"</formula>
    </cfRule>
    <cfRule type="cellIs" dxfId="344" priority="476" operator="equal">
      <formula>"Ja"</formula>
    </cfRule>
  </conditionalFormatting>
  <conditionalFormatting sqref="AM37">
    <cfRule type="cellIs" dxfId="343" priority="469" operator="equal">
      <formula>"Nvt"</formula>
    </cfRule>
    <cfRule type="cellIs" dxfId="342" priority="470" operator="equal">
      <formula>"Optie"</formula>
    </cfRule>
    <cfRule type="cellIs" dxfId="341" priority="471" operator="equal">
      <formula>"Nee"</formula>
    </cfRule>
    <cfRule type="cellIs" dxfId="340" priority="472" operator="equal">
      <formula>"Ja"</formula>
    </cfRule>
  </conditionalFormatting>
  <conditionalFormatting sqref="AN37">
    <cfRule type="cellIs" dxfId="339" priority="465" operator="equal">
      <formula>"Nvt"</formula>
    </cfRule>
    <cfRule type="cellIs" dxfId="338" priority="466" operator="equal">
      <formula>"Optie"</formula>
    </cfRule>
    <cfRule type="cellIs" dxfId="337" priority="467" operator="equal">
      <formula>"Nee"</formula>
    </cfRule>
    <cfRule type="cellIs" dxfId="336" priority="468" operator="equal">
      <formula>"Ja"</formula>
    </cfRule>
  </conditionalFormatting>
  <conditionalFormatting sqref="AO37">
    <cfRule type="cellIs" dxfId="335" priority="461" operator="equal">
      <formula>"Nvt"</formula>
    </cfRule>
    <cfRule type="cellIs" dxfId="334" priority="462" operator="equal">
      <formula>"Optie"</formula>
    </cfRule>
    <cfRule type="cellIs" dxfId="333" priority="463" operator="equal">
      <formula>"Nee"</formula>
    </cfRule>
    <cfRule type="cellIs" dxfId="332" priority="464" operator="equal">
      <formula>"Ja"</formula>
    </cfRule>
  </conditionalFormatting>
  <conditionalFormatting sqref="AL38">
    <cfRule type="cellIs" dxfId="331" priority="449" operator="equal">
      <formula>"Nvt"</formula>
    </cfRule>
    <cfRule type="cellIs" dxfId="330" priority="450" operator="equal">
      <formula>"Optie"</formula>
    </cfRule>
    <cfRule type="cellIs" dxfId="329" priority="451" operator="equal">
      <formula>"Nee"</formula>
    </cfRule>
    <cfRule type="cellIs" dxfId="328" priority="452" operator="equal">
      <formula>"Ja"</formula>
    </cfRule>
  </conditionalFormatting>
  <conditionalFormatting sqref="AM38">
    <cfRule type="cellIs" dxfId="327" priority="445" operator="equal">
      <formula>"Nvt"</formula>
    </cfRule>
    <cfRule type="cellIs" dxfId="326" priority="446" operator="equal">
      <formula>"Optie"</formula>
    </cfRule>
    <cfRule type="cellIs" dxfId="325" priority="447" operator="equal">
      <formula>"Nee"</formula>
    </cfRule>
    <cfRule type="cellIs" dxfId="324" priority="448" operator="equal">
      <formula>"Ja"</formula>
    </cfRule>
  </conditionalFormatting>
  <conditionalFormatting sqref="AN38">
    <cfRule type="cellIs" dxfId="323" priority="441" operator="equal">
      <formula>"Nvt"</formula>
    </cfRule>
    <cfRule type="cellIs" dxfId="322" priority="442" operator="equal">
      <formula>"Optie"</formula>
    </cfRule>
    <cfRule type="cellIs" dxfId="321" priority="443" operator="equal">
      <formula>"Nee"</formula>
    </cfRule>
    <cfRule type="cellIs" dxfId="320" priority="444" operator="equal">
      <formula>"Ja"</formula>
    </cfRule>
  </conditionalFormatting>
  <conditionalFormatting sqref="AO38">
    <cfRule type="cellIs" dxfId="319" priority="437" operator="equal">
      <formula>"Nvt"</formula>
    </cfRule>
    <cfRule type="cellIs" dxfId="318" priority="438" operator="equal">
      <formula>"Optie"</formula>
    </cfRule>
    <cfRule type="cellIs" dxfId="317" priority="439" operator="equal">
      <formula>"Nee"</formula>
    </cfRule>
    <cfRule type="cellIs" dxfId="316" priority="440" operator="equal">
      <formula>"Ja"</formula>
    </cfRule>
  </conditionalFormatting>
  <conditionalFormatting sqref="AL39">
    <cfRule type="cellIs" dxfId="315" priority="425" operator="equal">
      <formula>"Nvt"</formula>
    </cfRule>
    <cfRule type="cellIs" dxfId="314" priority="426" operator="equal">
      <formula>"Optie"</formula>
    </cfRule>
    <cfRule type="cellIs" dxfId="313" priority="427" operator="equal">
      <formula>"Nee"</formula>
    </cfRule>
    <cfRule type="cellIs" dxfId="312" priority="428" operator="equal">
      <formula>"Ja"</formula>
    </cfRule>
  </conditionalFormatting>
  <conditionalFormatting sqref="AM39">
    <cfRule type="cellIs" dxfId="311" priority="421" operator="equal">
      <formula>"Nvt"</formula>
    </cfRule>
    <cfRule type="cellIs" dxfId="310" priority="422" operator="equal">
      <formula>"Optie"</formula>
    </cfRule>
    <cfRule type="cellIs" dxfId="309" priority="423" operator="equal">
      <formula>"Nee"</formula>
    </cfRule>
    <cfRule type="cellIs" dxfId="308" priority="424" operator="equal">
      <formula>"Ja"</formula>
    </cfRule>
  </conditionalFormatting>
  <conditionalFormatting sqref="AN39">
    <cfRule type="cellIs" dxfId="307" priority="417" operator="equal">
      <formula>"Nvt"</formula>
    </cfRule>
    <cfRule type="cellIs" dxfId="306" priority="418" operator="equal">
      <formula>"Optie"</formula>
    </cfRule>
    <cfRule type="cellIs" dxfId="305" priority="419" operator="equal">
      <formula>"Nee"</formula>
    </cfRule>
    <cfRule type="cellIs" dxfId="304" priority="420" operator="equal">
      <formula>"Ja"</formula>
    </cfRule>
  </conditionalFormatting>
  <conditionalFormatting sqref="AO39">
    <cfRule type="cellIs" dxfId="303" priority="413" operator="equal">
      <formula>"Nvt"</formula>
    </cfRule>
    <cfRule type="cellIs" dxfId="302" priority="414" operator="equal">
      <formula>"Optie"</formula>
    </cfRule>
    <cfRule type="cellIs" dxfId="301" priority="415" operator="equal">
      <formula>"Nee"</formula>
    </cfRule>
    <cfRule type="cellIs" dxfId="300" priority="416" operator="equal">
      <formula>"Ja"</formula>
    </cfRule>
  </conditionalFormatting>
  <conditionalFormatting sqref="AL40">
    <cfRule type="cellIs" dxfId="299" priority="401" operator="equal">
      <formula>"Nvt"</formula>
    </cfRule>
    <cfRule type="cellIs" dxfId="298" priority="402" operator="equal">
      <formula>"Optie"</formula>
    </cfRule>
    <cfRule type="cellIs" dxfId="297" priority="403" operator="equal">
      <formula>"Nee"</formula>
    </cfRule>
    <cfRule type="cellIs" dxfId="296" priority="404" operator="equal">
      <formula>"Ja"</formula>
    </cfRule>
  </conditionalFormatting>
  <conditionalFormatting sqref="AM40">
    <cfRule type="cellIs" dxfId="295" priority="397" operator="equal">
      <formula>"Nvt"</formula>
    </cfRule>
    <cfRule type="cellIs" dxfId="294" priority="398" operator="equal">
      <formula>"Optie"</formula>
    </cfRule>
    <cfRule type="cellIs" dxfId="293" priority="399" operator="equal">
      <formula>"Nee"</formula>
    </cfRule>
    <cfRule type="cellIs" dxfId="292" priority="400" operator="equal">
      <formula>"Ja"</formula>
    </cfRule>
  </conditionalFormatting>
  <conditionalFormatting sqref="AN40">
    <cfRule type="cellIs" dxfId="291" priority="393" operator="equal">
      <formula>"Nvt"</formula>
    </cfRule>
    <cfRule type="cellIs" dxfId="290" priority="394" operator="equal">
      <formula>"Optie"</formula>
    </cfRule>
    <cfRule type="cellIs" dxfId="289" priority="395" operator="equal">
      <formula>"Nee"</formula>
    </cfRule>
    <cfRule type="cellIs" dxfId="288" priority="396" operator="equal">
      <formula>"Ja"</formula>
    </cfRule>
  </conditionalFormatting>
  <conditionalFormatting sqref="AO40">
    <cfRule type="cellIs" dxfId="287" priority="389" operator="equal">
      <formula>"Nvt"</formula>
    </cfRule>
    <cfRule type="cellIs" dxfId="286" priority="390" operator="equal">
      <formula>"Optie"</formula>
    </cfRule>
    <cfRule type="cellIs" dxfId="285" priority="391" operator="equal">
      <formula>"Nee"</formula>
    </cfRule>
    <cfRule type="cellIs" dxfId="284" priority="392" operator="equal">
      <formula>"Ja"</formula>
    </cfRule>
  </conditionalFormatting>
  <conditionalFormatting sqref="AJ41">
    <cfRule type="cellIs" dxfId="283" priority="377" operator="equal">
      <formula>"Nvt"</formula>
    </cfRule>
    <cfRule type="cellIs" dxfId="282" priority="378" operator="equal">
      <formula>"Optie"</formula>
    </cfRule>
    <cfRule type="cellIs" dxfId="281" priority="379" operator="equal">
      <formula>"Nee"</formula>
    </cfRule>
    <cfRule type="cellIs" dxfId="280" priority="380" operator="equal">
      <formula>"Ja"</formula>
    </cfRule>
  </conditionalFormatting>
  <conditionalFormatting sqref="AL41">
    <cfRule type="cellIs" dxfId="279" priority="373" operator="equal">
      <formula>"Nvt"</formula>
    </cfRule>
    <cfRule type="cellIs" dxfId="278" priority="374" operator="equal">
      <formula>"Optie"</formula>
    </cfRule>
    <cfRule type="cellIs" dxfId="277" priority="375" operator="equal">
      <formula>"Nee"</formula>
    </cfRule>
    <cfRule type="cellIs" dxfId="276" priority="376" operator="equal">
      <formula>"Ja"</formula>
    </cfRule>
  </conditionalFormatting>
  <conditionalFormatting sqref="AM41">
    <cfRule type="cellIs" dxfId="275" priority="369" operator="equal">
      <formula>"Nvt"</formula>
    </cfRule>
    <cfRule type="cellIs" dxfId="274" priority="370" operator="equal">
      <formula>"Optie"</formula>
    </cfRule>
    <cfRule type="cellIs" dxfId="273" priority="371" operator="equal">
      <formula>"Nee"</formula>
    </cfRule>
    <cfRule type="cellIs" dxfId="272" priority="372" operator="equal">
      <formula>"Ja"</formula>
    </cfRule>
  </conditionalFormatting>
  <conditionalFormatting sqref="AN41">
    <cfRule type="cellIs" dxfId="271" priority="365" operator="equal">
      <formula>"Nvt"</formula>
    </cfRule>
    <cfRule type="cellIs" dxfId="270" priority="366" operator="equal">
      <formula>"Optie"</formula>
    </cfRule>
    <cfRule type="cellIs" dxfId="269" priority="367" operator="equal">
      <formula>"Nee"</formula>
    </cfRule>
    <cfRule type="cellIs" dxfId="268" priority="368" operator="equal">
      <formula>"Ja"</formula>
    </cfRule>
  </conditionalFormatting>
  <conditionalFormatting sqref="AO41">
    <cfRule type="cellIs" dxfId="267" priority="361" operator="equal">
      <formula>"Nvt"</formula>
    </cfRule>
    <cfRule type="cellIs" dxfId="266" priority="362" operator="equal">
      <formula>"Optie"</formula>
    </cfRule>
    <cfRule type="cellIs" dxfId="265" priority="363" operator="equal">
      <formula>"Nee"</formula>
    </cfRule>
    <cfRule type="cellIs" dxfId="264" priority="364" operator="equal">
      <formula>"Ja"</formula>
    </cfRule>
  </conditionalFormatting>
  <conditionalFormatting sqref="AL45">
    <cfRule type="cellIs" dxfId="263" priority="349" operator="equal">
      <formula>"Nvt"</formula>
    </cfRule>
    <cfRule type="cellIs" dxfId="262" priority="350" operator="equal">
      <formula>"Optie"</formula>
    </cfRule>
    <cfRule type="cellIs" dxfId="261" priority="351" operator="equal">
      <formula>"Nee"</formula>
    </cfRule>
    <cfRule type="cellIs" dxfId="260" priority="352" operator="equal">
      <formula>"Ja"</formula>
    </cfRule>
  </conditionalFormatting>
  <conditionalFormatting sqref="AM45">
    <cfRule type="cellIs" dxfId="259" priority="345" operator="equal">
      <formula>"Nvt"</formula>
    </cfRule>
    <cfRule type="cellIs" dxfId="258" priority="346" operator="equal">
      <formula>"Optie"</formula>
    </cfRule>
    <cfRule type="cellIs" dxfId="257" priority="347" operator="equal">
      <formula>"Nee"</formula>
    </cfRule>
    <cfRule type="cellIs" dxfId="256" priority="348" operator="equal">
      <formula>"Ja"</formula>
    </cfRule>
  </conditionalFormatting>
  <conditionalFormatting sqref="AN45">
    <cfRule type="cellIs" dxfId="255" priority="341" operator="equal">
      <formula>"Nvt"</formula>
    </cfRule>
    <cfRule type="cellIs" dxfId="254" priority="342" operator="equal">
      <formula>"Optie"</formula>
    </cfRule>
    <cfRule type="cellIs" dxfId="253" priority="343" operator="equal">
      <formula>"Nee"</formula>
    </cfRule>
    <cfRule type="cellIs" dxfId="252" priority="344" operator="equal">
      <formula>"Ja"</formula>
    </cfRule>
  </conditionalFormatting>
  <conditionalFormatting sqref="AO45">
    <cfRule type="cellIs" dxfId="251" priority="329" operator="equal">
      <formula>"Nvt"</formula>
    </cfRule>
    <cfRule type="cellIs" dxfId="250" priority="330" operator="equal">
      <formula>"Optie"</formula>
    </cfRule>
    <cfRule type="cellIs" dxfId="249" priority="331" operator="equal">
      <formula>"Nee"</formula>
    </cfRule>
    <cfRule type="cellIs" dxfId="248" priority="332" operator="equal">
      <formula>"Ja"</formula>
    </cfRule>
  </conditionalFormatting>
  <conditionalFormatting sqref="AL51">
    <cfRule type="cellIs" dxfId="247" priority="325" operator="equal">
      <formula>"Nvt"</formula>
    </cfRule>
    <cfRule type="cellIs" dxfId="246" priority="326" operator="equal">
      <formula>"Optie"</formula>
    </cfRule>
    <cfRule type="cellIs" dxfId="245" priority="327" operator="equal">
      <formula>"Nee"</formula>
    </cfRule>
    <cfRule type="cellIs" dxfId="244" priority="328" operator="equal">
      <formula>"Ja"</formula>
    </cfRule>
  </conditionalFormatting>
  <conditionalFormatting sqref="AL50">
    <cfRule type="cellIs" dxfId="243" priority="321" operator="equal">
      <formula>"Nvt"</formula>
    </cfRule>
    <cfRule type="cellIs" dxfId="242" priority="322" operator="equal">
      <formula>"Optie"</formula>
    </cfRule>
    <cfRule type="cellIs" dxfId="241" priority="323" operator="equal">
      <formula>"Nee"</formula>
    </cfRule>
    <cfRule type="cellIs" dxfId="240" priority="324" operator="equal">
      <formula>"Ja"</formula>
    </cfRule>
  </conditionalFormatting>
  <conditionalFormatting sqref="AM50">
    <cfRule type="cellIs" dxfId="239" priority="317" operator="equal">
      <formula>"Nvt"</formula>
    </cfRule>
    <cfRule type="cellIs" dxfId="238" priority="318" operator="equal">
      <formula>"Optie"</formula>
    </cfRule>
    <cfRule type="cellIs" dxfId="237" priority="319" operator="equal">
      <formula>"Nee"</formula>
    </cfRule>
    <cfRule type="cellIs" dxfId="236" priority="320" operator="equal">
      <formula>"Ja"</formula>
    </cfRule>
  </conditionalFormatting>
  <conditionalFormatting sqref="AN50">
    <cfRule type="cellIs" dxfId="235" priority="313" operator="equal">
      <formula>"Nvt"</formula>
    </cfRule>
    <cfRule type="cellIs" dxfId="234" priority="314" operator="equal">
      <formula>"Optie"</formula>
    </cfRule>
    <cfRule type="cellIs" dxfId="233" priority="315" operator="equal">
      <formula>"Nee"</formula>
    </cfRule>
    <cfRule type="cellIs" dxfId="232" priority="316" operator="equal">
      <formula>"Ja"</formula>
    </cfRule>
  </conditionalFormatting>
  <conditionalFormatting sqref="AO50">
    <cfRule type="cellIs" dxfId="231" priority="309" operator="equal">
      <formula>"Nvt"</formula>
    </cfRule>
    <cfRule type="cellIs" dxfId="230" priority="310" operator="equal">
      <formula>"Optie"</formula>
    </cfRule>
    <cfRule type="cellIs" dxfId="229" priority="311" operator="equal">
      <formula>"Nee"</formula>
    </cfRule>
    <cfRule type="cellIs" dxfId="228" priority="312" operator="equal">
      <formula>"Ja"</formula>
    </cfRule>
  </conditionalFormatting>
  <conditionalFormatting sqref="AO51">
    <cfRule type="cellIs" dxfId="227" priority="293" operator="equal">
      <formula>"Nvt"</formula>
    </cfRule>
    <cfRule type="cellIs" dxfId="226" priority="294" operator="equal">
      <formula>"Optie"</formula>
    </cfRule>
    <cfRule type="cellIs" dxfId="225" priority="295" operator="equal">
      <formula>"Nee"</formula>
    </cfRule>
    <cfRule type="cellIs" dxfId="224" priority="296" operator="equal">
      <formula>"Ja"</formula>
    </cfRule>
  </conditionalFormatting>
  <conditionalFormatting sqref="AN51">
    <cfRule type="cellIs" dxfId="223" priority="289" operator="equal">
      <formula>"Nvt"</formula>
    </cfRule>
    <cfRule type="cellIs" dxfId="222" priority="290" operator="equal">
      <formula>"Optie"</formula>
    </cfRule>
    <cfRule type="cellIs" dxfId="221" priority="291" operator="equal">
      <formula>"Nee"</formula>
    </cfRule>
    <cfRule type="cellIs" dxfId="220" priority="292" operator="equal">
      <formula>"Ja"</formula>
    </cfRule>
  </conditionalFormatting>
  <conditionalFormatting sqref="AM51">
    <cfRule type="cellIs" dxfId="219" priority="285" operator="equal">
      <formula>"Nvt"</formula>
    </cfRule>
    <cfRule type="cellIs" dxfId="218" priority="286" operator="equal">
      <formula>"Optie"</formula>
    </cfRule>
    <cfRule type="cellIs" dxfId="217" priority="287" operator="equal">
      <formula>"Nee"</formula>
    </cfRule>
    <cfRule type="cellIs" dxfId="216" priority="288" operator="equal">
      <formula>"Ja"</formula>
    </cfRule>
  </conditionalFormatting>
  <conditionalFormatting sqref="AL52">
    <cfRule type="cellIs" dxfId="215" priority="281" operator="equal">
      <formula>"Nvt"</formula>
    </cfRule>
    <cfRule type="cellIs" dxfId="214" priority="282" operator="equal">
      <formula>"Optie"</formula>
    </cfRule>
    <cfRule type="cellIs" dxfId="213" priority="283" operator="equal">
      <formula>"Nee"</formula>
    </cfRule>
    <cfRule type="cellIs" dxfId="212" priority="284" operator="equal">
      <formula>"Ja"</formula>
    </cfRule>
  </conditionalFormatting>
  <conditionalFormatting sqref="AM52">
    <cfRule type="cellIs" dxfId="211" priority="277" operator="equal">
      <formula>"Nvt"</formula>
    </cfRule>
    <cfRule type="cellIs" dxfId="210" priority="278" operator="equal">
      <formula>"Optie"</formula>
    </cfRule>
    <cfRule type="cellIs" dxfId="209" priority="279" operator="equal">
      <formula>"Nee"</formula>
    </cfRule>
    <cfRule type="cellIs" dxfId="208" priority="280" operator="equal">
      <formula>"Ja"</formula>
    </cfRule>
  </conditionalFormatting>
  <conditionalFormatting sqref="AN52">
    <cfRule type="cellIs" dxfId="207" priority="273" operator="equal">
      <formula>"Nvt"</formula>
    </cfRule>
    <cfRule type="cellIs" dxfId="206" priority="274" operator="equal">
      <formula>"Optie"</formula>
    </cfRule>
    <cfRule type="cellIs" dxfId="205" priority="275" operator="equal">
      <formula>"Nee"</formula>
    </cfRule>
    <cfRule type="cellIs" dxfId="204" priority="276" operator="equal">
      <formula>"Ja"</formula>
    </cfRule>
  </conditionalFormatting>
  <conditionalFormatting sqref="AN53">
    <cfRule type="cellIs" dxfId="203" priority="261" operator="equal">
      <formula>"Nvt"</formula>
    </cfRule>
    <cfRule type="cellIs" dxfId="202" priority="262" operator="equal">
      <formula>"Optie"</formula>
    </cfRule>
    <cfRule type="cellIs" dxfId="201" priority="263" operator="equal">
      <formula>"Nee"</formula>
    </cfRule>
    <cfRule type="cellIs" dxfId="200" priority="264" operator="equal">
      <formula>"Ja"</formula>
    </cfRule>
  </conditionalFormatting>
  <conditionalFormatting sqref="AM53">
    <cfRule type="cellIs" dxfId="199" priority="257" operator="equal">
      <formula>"Nvt"</formula>
    </cfRule>
    <cfRule type="cellIs" dxfId="198" priority="258" operator="equal">
      <formula>"Optie"</formula>
    </cfRule>
    <cfRule type="cellIs" dxfId="197" priority="259" operator="equal">
      <formula>"Nee"</formula>
    </cfRule>
    <cfRule type="cellIs" dxfId="196" priority="260" operator="equal">
      <formula>"Ja"</formula>
    </cfRule>
  </conditionalFormatting>
  <conditionalFormatting sqref="AL53">
    <cfRule type="cellIs" dxfId="195" priority="253" operator="equal">
      <formula>"Nvt"</formula>
    </cfRule>
    <cfRule type="cellIs" dxfId="194" priority="254" operator="equal">
      <formula>"Optie"</formula>
    </cfRule>
    <cfRule type="cellIs" dxfId="193" priority="255" operator="equal">
      <formula>"Nee"</formula>
    </cfRule>
    <cfRule type="cellIs" dxfId="192" priority="256" operator="equal">
      <formula>"Ja"</formula>
    </cfRule>
  </conditionalFormatting>
  <conditionalFormatting sqref="AL54">
    <cfRule type="cellIs" dxfId="191" priority="249" operator="equal">
      <formula>"Nvt"</formula>
    </cfRule>
    <cfRule type="cellIs" dxfId="190" priority="250" operator="equal">
      <formula>"Optie"</formula>
    </cfRule>
    <cfRule type="cellIs" dxfId="189" priority="251" operator="equal">
      <formula>"Nee"</formula>
    </cfRule>
    <cfRule type="cellIs" dxfId="188" priority="252" operator="equal">
      <formula>"Ja"</formula>
    </cfRule>
  </conditionalFormatting>
  <conditionalFormatting sqref="AM54">
    <cfRule type="cellIs" dxfId="187" priority="245" operator="equal">
      <formula>"Nvt"</formula>
    </cfRule>
    <cfRule type="cellIs" dxfId="186" priority="246" operator="equal">
      <formula>"Optie"</formula>
    </cfRule>
    <cfRule type="cellIs" dxfId="185" priority="247" operator="equal">
      <formula>"Nee"</formula>
    </cfRule>
    <cfRule type="cellIs" dxfId="184" priority="248" operator="equal">
      <formula>"Ja"</formula>
    </cfRule>
  </conditionalFormatting>
  <conditionalFormatting sqref="AN54">
    <cfRule type="cellIs" dxfId="183" priority="241" operator="equal">
      <formula>"Nvt"</formula>
    </cfRule>
    <cfRule type="cellIs" dxfId="182" priority="242" operator="equal">
      <formula>"Optie"</formula>
    </cfRule>
    <cfRule type="cellIs" dxfId="181" priority="243" operator="equal">
      <formula>"Nee"</formula>
    </cfRule>
    <cfRule type="cellIs" dxfId="180" priority="244" operator="equal">
      <formula>"Ja"</formula>
    </cfRule>
  </conditionalFormatting>
  <conditionalFormatting sqref="AN55">
    <cfRule type="cellIs" dxfId="179" priority="229" operator="equal">
      <formula>"Nvt"</formula>
    </cfRule>
    <cfRule type="cellIs" dxfId="178" priority="230" operator="equal">
      <formula>"Optie"</formula>
    </cfRule>
    <cfRule type="cellIs" dxfId="177" priority="231" operator="equal">
      <formula>"Nee"</formula>
    </cfRule>
    <cfRule type="cellIs" dxfId="176" priority="232" operator="equal">
      <formula>"Ja"</formula>
    </cfRule>
  </conditionalFormatting>
  <conditionalFormatting sqref="AM55">
    <cfRule type="cellIs" dxfId="175" priority="225" operator="equal">
      <formula>"Nvt"</formula>
    </cfRule>
    <cfRule type="cellIs" dxfId="174" priority="226" operator="equal">
      <formula>"Optie"</formula>
    </cfRule>
    <cfRule type="cellIs" dxfId="173" priority="227" operator="equal">
      <formula>"Nee"</formula>
    </cfRule>
    <cfRule type="cellIs" dxfId="172" priority="228" operator="equal">
      <formula>"Ja"</formula>
    </cfRule>
  </conditionalFormatting>
  <conditionalFormatting sqref="AL55">
    <cfRule type="cellIs" dxfId="171" priority="221" operator="equal">
      <formula>"Nvt"</formula>
    </cfRule>
    <cfRule type="cellIs" dxfId="170" priority="222" operator="equal">
      <formula>"Optie"</formula>
    </cfRule>
    <cfRule type="cellIs" dxfId="169" priority="223" operator="equal">
      <formula>"Nee"</formula>
    </cfRule>
    <cfRule type="cellIs" dxfId="168" priority="224" operator="equal">
      <formula>"Ja"</formula>
    </cfRule>
  </conditionalFormatting>
  <conditionalFormatting sqref="AL56">
    <cfRule type="cellIs" dxfId="167" priority="217" operator="equal">
      <formula>"Nvt"</formula>
    </cfRule>
    <cfRule type="cellIs" dxfId="166" priority="218" operator="equal">
      <formula>"Optie"</formula>
    </cfRule>
    <cfRule type="cellIs" dxfId="165" priority="219" operator="equal">
      <formula>"Nee"</formula>
    </cfRule>
    <cfRule type="cellIs" dxfId="164" priority="220" operator="equal">
      <formula>"Ja"</formula>
    </cfRule>
  </conditionalFormatting>
  <conditionalFormatting sqref="AM56">
    <cfRule type="cellIs" dxfId="163" priority="213" operator="equal">
      <formula>"Nvt"</formula>
    </cfRule>
    <cfRule type="cellIs" dxfId="162" priority="214" operator="equal">
      <formula>"Optie"</formula>
    </cfRule>
    <cfRule type="cellIs" dxfId="161" priority="215" operator="equal">
      <formula>"Nee"</formula>
    </cfRule>
    <cfRule type="cellIs" dxfId="160" priority="216" operator="equal">
      <formula>"Ja"</formula>
    </cfRule>
  </conditionalFormatting>
  <conditionalFormatting sqref="AN56">
    <cfRule type="cellIs" dxfId="159" priority="209" operator="equal">
      <formula>"Nvt"</formula>
    </cfRule>
    <cfRule type="cellIs" dxfId="158" priority="210" operator="equal">
      <formula>"Optie"</formula>
    </cfRule>
    <cfRule type="cellIs" dxfId="157" priority="211" operator="equal">
      <formula>"Nee"</formula>
    </cfRule>
    <cfRule type="cellIs" dxfId="156" priority="212" operator="equal">
      <formula>"Ja"</formula>
    </cfRule>
  </conditionalFormatting>
  <conditionalFormatting sqref="AM57">
    <cfRule type="cellIs" dxfId="155" priority="197" operator="equal">
      <formula>"Nvt"</formula>
    </cfRule>
    <cfRule type="cellIs" dxfId="154" priority="198" operator="equal">
      <formula>"Optie"</formula>
    </cfRule>
    <cfRule type="cellIs" dxfId="153" priority="199" operator="equal">
      <formula>"Nee"</formula>
    </cfRule>
    <cfRule type="cellIs" dxfId="152" priority="200" operator="equal">
      <formula>"Ja"</formula>
    </cfRule>
  </conditionalFormatting>
  <conditionalFormatting sqref="AL57">
    <cfRule type="cellIs" dxfId="151" priority="201" operator="equal">
      <formula>"Nvt"</formula>
    </cfRule>
    <cfRule type="cellIs" dxfId="150" priority="202" operator="equal">
      <formula>"Optie"</formula>
    </cfRule>
    <cfRule type="cellIs" dxfId="149" priority="203" operator="equal">
      <formula>"Nee"</formula>
    </cfRule>
    <cfRule type="cellIs" dxfId="148" priority="204" operator="equal">
      <formula>"Ja"</formula>
    </cfRule>
  </conditionalFormatting>
  <conditionalFormatting sqref="AN57">
    <cfRule type="cellIs" dxfId="147" priority="193" operator="equal">
      <formula>"Nvt"</formula>
    </cfRule>
    <cfRule type="cellIs" dxfId="146" priority="194" operator="equal">
      <formula>"Optie"</formula>
    </cfRule>
    <cfRule type="cellIs" dxfId="145" priority="195" operator="equal">
      <formula>"Nee"</formula>
    </cfRule>
    <cfRule type="cellIs" dxfId="144" priority="196" operator="equal">
      <formula>"Ja"</formula>
    </cfRule>
  </conditionalFormatting>
  <conditionalFormatting sqref="AN58">
    <cfRule type="cellIs" dxfId="143" priority="181" operator="equal">
      <formula>"Nvt"</formula>
    </cfRule>
    <cfRule type="cellIs" dxfId="142" priority="182" operator="equal">
      <formula>"Optie"</formula>
    </cfRule>
    <cfRule type="cellIs" dxfId="141" priority="183" operator="equal">
      <formula>"Nee"</formula>
    </cfRule>
    <cfRule type="cellIs" dxfId="140" priority="184" operator="equal">
      <formula>"Ja"</formula>
    </cfRule>
  </conditionalFormatting>
  <conditionalFormatting sqref="AM58">
    <cfRule type="cellIs" dxfId="139" priority="177" operator="equal">
      <formula>"Nvt"</formula>
    </cfRule>
    <cfRule type="cellIs" dxfId="138" priority="178" operator="equal">
      <formula>"Optie"</formula>
    </cfRule>
    <cfRule type="cellIs" dxfId="137" priority="179" operator="equal">
      <formula>"Nee"</formula>
    </cfRule>
    <cfRule type="cellIs" dxfId="136" priority="180" operator="equal">
      <formula>"Ja"</formula>
    </cfRule>
  </conditionalFormatting>
  <conditionalFormatting sqref="AL58">
    <cfRule type="cellIs" dxfId="135" priority="173" operator="equal">
      <formula>"Nvt"</formula>
    </cfRule>
    <cfRule type="cellIs" dxfId="134" priority="174" operator="equal">
      <formula>"Optie"</formula>
    </cfRule>
    <cfRule type="cellIs" dxfId="133" priority="175" operator="equal">
      <formula>"Nee"</formula>
    </cfRule>
    <cfRule type="cellIs" dxfId="132" priority="176" operator="equal">
      <formula>"Ja"</formula>
    </cfRule>
  </conditionalFormatting>
  <conditionalFormatting sqref="AL59">
    <cfRule type="cellIs" dxfId="131" priority="169" operator="equal">
      <formula>"Nvt"</formula>
    </cfRule>
    <cfRule type="cellIs" dxfId="130" priority="170" operator="equal">
      <formula>"Optie"</formula>
    </cfRule>
    <cfRule type="cellIs" dxfId="129" priority="171" operator="equal">
      <formula>"Nee"</formula>
    </cfRule>
    <cfRule type="cellIs" dxfId="128" priority="172" operator="equal">
      <formula>"Ja"</formula>
    </cfRule>
  </conditionalFormatting>
  <conditionalFormatting sqref="AM59">
    <cfRule type="cellIs" dxfId="127" priority="165" operator="equal">
      <formula>"Nvt"</formula>
    </cfRule>
    <cfRule type="cellIs" dxfId="126" priority="166" operator="equal">
      <formula>"Optie"</formula>
    </cfRule>
    <cfRule type="cellIs" dxfId="125" priority="167" operator="equal">
      <formula>"Nee"</formula>
    </cfRule>
    <cfRule type="cellIs" dxfId="124" priority="168" operator="equal">
      <formula>"Ja"</formula>
    </cfRule>
  </conditionalFormatting>
  <conditionalFormatting sqref="AN59">
    <cfRule type="cellIs" dxfId="123" priority="161" operator="equal">
      <formula>"Nvt"</formula>
    </cfRule>
    <cfRule type="cellIs" dxfId="122" priority="162" operator="equal">
      <formula>"Optie"</formula>
    </cfRule>
    <cfRule type="cellIs" dxfId="121" priority="163" operator="equal">
      <formula>"Nee"</formula>
    </cfRule>
    <cfRule type="cellIs" dxfId="120" priority="164" operator="equal">
      <formula>"Ja"</formula>
    </cfRule>
  </conditionalFormatting>
  <conditionalFormatting sqref="AO59">
    <cfRule type="cellIs" dxfId="119" priority="157" operator="equal">
      <formula>"Nvt"</formula>
    </cfRule>
    <cfRule type="cellIs" dxfId="118" priority="158" operator="equal">
      <formula>"Optie"</formula>
    </cfRule>
    <cfRule type="cellIs" dxfId="117" priority="159" operator="equal">
      <formula>"Nee"</formula>
    </cfRule>
    <cfRule type="cellIs" dxfId="116" priority="160" operator="equal">
      <formula>"Ja"</formula>
    </cfRule>
  </conditionalFormatting>
  <conditionalFormatting sqref="AO60">
    <cfRule type="cellIs" dxfId="115" priority="141" operator="equal">
      <formula>"Nvt"</formula>
    </cfRule>
    <cfRule type="cellIs" dxfId="114" priority="142" operator="equal">
      <formula>"Optie"</formula>
    </cfRule>
    <cfRule type="cellIs" dxfId="113" priority="143" operator="equal">
      <formula>"Nee"</formula>
    </cfRule>
    <cfRule type="cellIs" dxfId="112" priority="144" operator="equal">
      <formula>"Ja"</formula>
    </cfRule>
  </conditionalFormatting>
  <conditionalFormatting sqref="AN60">
    <cfRule type="cellIs" dxfId="111" priority="137" operator="equal">
      <formula>"Nvt"</formula>
    </cfRule>
    <cfRule type="cellIs" dxfId="110" priority="138" operator="equal">
      <formula>"Optie"</formula>
    </cfRule>
    <cfRule type="cellIs" dxfId="109" priority="139" operator="equal">
      <formula>"Nee"</formula>
    </cfRule>
    <cfRule type="cellIs" dxfId="108" priority="140" operator="equal">
      <formula>"Ja"</formula>
    </cfRule>
  </conditionalFormatting>
  <conditionalFormatting sqref="AM60">
    <cfRule type="cellIs" dxfId="107" priority="133" operator="equal">
      <formula>"Nvt"</formula>
    </cfRule>
    <cfRule type="cellIs" dxfId="106" priority="134" operator="equal">
      <formula>"Optie"</formula>
    </cfRule>
    <cfRule type="cellIs" dxfId="105" priority="135" operator="equal">
      <formula>"Nee"</formula>
    </cfRule>
    <cfRule type="cellIs" dxfId="104" priority="136" operator="equal">
      <formula>"Ja"</formula>
    </cfRule>
  </conditionalFormatting>
  <conditionalFormatting sqref="AL60">
    <cfRule type="cellIs" dxfId="103" priority="129" operator="equal">
      <formula>"Nvt"</formula>
    </cfRule>
    <cfRule type="cellIs" dxfId="102" priority="130" operator="equal">
      <formula>"Optie"</formula>
    </cfRule>
    <cfRule type="cellIs" dxfId="101" priority="131" operator="equal">
      <formula>"Nee"</formula>
    </cfRule>
    <cfRule type="cellIs" dxfId="100" priority="132" operator="equal">
      <formula>"Ja"</formula>
    </cfRule>
  </conditionalFormatting>
  <conditionalFormatting sqref="Z61:Z85">
    <cfRule type="cellIs" dxfId="99" priority="125" operator="equal">
      <formula>"Nvt"</formula>
    </cfRule>
    <cfRule type="cellIs" dxfId="98" priority="126" operator="equal">
      <formula>"Optie"</formula>
    </cfRule>
    <cfRule type="cellIs" dxfId="97" priority="127" operator="equal">
      <formula>"Nee"</formula>
    </cfRule>
    <cfRule type="cellIs" dxfId="96" priority="128" operator="equal">
      <formula>"Ja"</formula>
    </cfRule>
  </conditionalFormatting>
  <conditionalFormatting sqref="AA61:AB85">
    <cfRule type="cellIs" dxfId="95" priority="121" operator="equal">
      <formula>"Nvt"</formula>
    </cfRule>
    <cfRule type="cellIs" dxfId="94" priority="122" operator="equal">
      <formula>"Optie"</formula>
    </cfRule>
    <cfRule type="cellIs" dxfId="93" priority="123" operator="equal">
      <formula>"Nee"</formula>
    </cfRule>
    <cfRule type="cellIs" dxfId="92" priority="124" operator="equal">
      <formula>"Ja"</formula>
    </cfRule>
  </conditionalFormatting>
  <conditionalFormatting sqref="AK61:AO85">
    <cfRule type="cellIs" dxfId="91" priority="117" operator="equal">
      <formula>"Nvt"</formula>
    </cfRule>
    <cfRule type="cellIs" dxfId="90" priority="118" operator="equal">
      <formula>"Optie"</formula>
    </cfRule>
    <cfRule type="cellIs" dxfId="89" priority="119" operator="equal">
      <formula>"Nee"</formula>
    </cfRule>
    <cfRule type="cellIs" dxfId="88" priority="120" operator="equal">
      <formula>"Ja"</formula>
    </cfRule>
  </conditionalFormatting>
  <conditionalFormatting sqref="AR152">
    <cfRule type="cellIs" dxfId="87" priority="113" operator="equal">
      <formula>"Nvt"</formula>
    </cfRule>
    <cfRule type="cellIs" dxfId="86" priority="114" operator="equal">
      <formula>"Optie"</formula>
    </cfRule>
    <cfRule type="cellIs" dxfId="85" priority="115" operator="equal">
      <formula>"Nee"</formula>
    </cfRule>
    <cfRule type="cellIs" dxfId="84" priority="116" operator="equal">
      <formula>"Ja"</formula>
    </cfRule>
  </conditionalFormatting>
  <conditionalFormatting sqref="AK183:AN186">
    <cfRule type="cellIs" dxfId="83" priority="105" operator="equal">
      <formula>"Nvt"</formula>
    </cfRule>
    <cfRule type="cellIs" dxfId="82" priority="106" operator="equal">
      <formula>"Optie"</formula>
    </cfRule>
    <cfRule type="cellIs" dxfId="81" priority="107" operator="equal">
      <formula>"Nee"</formula>
    </cfRule>
    <cfRule type="cellIs" dxfId="80" priority="108" operator="equal">
      <formula>"Ja"</formula>
    </cfRule>
  </conditionalFormatting>
  <conditionalFormatting sqref="Z174:AI174">
    <cfRule type="cellIs" dxfId="79" priority="85" operator="equal">
      <formula>"Nvt"</formula>
    </cfRule>
    <cfRule type="cellIs" dxfId="78" priority="86" operator="equal">
      <formula>"Optie"</formula>
    </cfRule>
    <cfRule type="cellIs" dxfId="77" priority="87" operator="equal">
      <formula>"Nee"</formula>
    </cfRule>
    <cfRule type="cellIs" dxfId="76" priority="88" operator="equal">
      <formula>"Ja"</formula>
    </cfRule>
  </conditionalFormatting>
  <conditionalFormatting sqref="AK174:AO174">
    <cfRule type="cellIs" dxfId="75" priority="81" operator="equal">
      <formula>"Nvt"</formula>
    </cfRule>
    <cfRule type="cellIs" dxfId="74" priority="82" operator="equal">
      <formula>"Optie"</formula>
    </cfRule>
    <cfRule type="cellIs" dxfId="73" priority="83" operator="equal">
      <formula>"Nee"</formula>
    </cfRule>
    <cfRule type="cellIs" dxfId="72" priority="84" operator="equal">
      <formula>"Ja"</formula>
    </cfRule>
  </conditionalFormatting>
  <conditionalFormatting sqref="AP174">
    <cfRule type="cellIs" dxfId="71" priority="77" operator="equal">
      <formula>"Nvt"</formula>
    </cfRule>
    <cfRule type="cellIs" dxfId="70" priority="78" operator="equal">
      <formula>"Optie"</formula>
    </cfRule>
    <cfRule type="cellIs" dxfId="69" priority="79" operator="equal">
      <formula>"Nee"</formula>
    </cfRule>
    <cfRule type="cellIs" dxfId="68" priority="80" operator="equal">
      <formula>"Ja"</formula>
    </cfRule>
  </conditionalFormatting>
  <conditionalFormatting sqref="AQ174">
    <cfRule type="cellIs" dxfId="67" priority="73" operator="equal">
      <formula>"Nvt"</formula>
    </cfRule>
    <cfRule type="cellIs" dxfId="66" priority="74" operator="equal">
      <formula>"Optie"</formula>
    </cfRule>
    <cfRule type="cellIs" dxfId="65" priority="75" operator="equal">
      <formula>"Nee"</formula>
    </cfRule>
    <cfRule type="cellIs" dxfId="64" priority="76" operator="equal">
      <formula>"Ja"</formula>
    </cfRule>
  </conditionalFormatting>
  <conditionalFormatting sqref="AK175:AO175">
    <cfRule type="cellIs" dxfId="63" priority="69" operator="equal">
      <formula>"Nvt"</formula>
    </cfRule>
    <cfRule type="cellIs" dxfId="62" priority="70" operator="equal">
      <formula>"Optie"</formula>
    </cfRule>
    <cfRule type="cellIs" dxfId="61" priority="71" operator="equal">
      <formula>"Nee"</formula>
    </cfRule>
    <cfRule type="cellIs" dxfId="60" priority="72" operator="equal">
      <formula>"Ja"</formula>
    </cfRule>
  </conditionalFormatting>
  <conditionalFormatting sqref="AP175">
    <cfRule type="cellIs" dxfId="59" priority="65" operator="equal">
      <formula>"Nvt"</formula>
    </cfRule>
    <cfRule type="cellIs" dxfId="58" priority="66" operator="equal">
      <formula>"Optie"</formula>
    </cfRule>
    <cfRule type="cellIs" dxfId="57" priority="67" operator="equal">
      <formula>"Nee"</formula>
    </cfRule>
    <cfRule type="cellIs" dxfId="56" priority="68" operator="equal">
      <formula>"Ja"</formula>
    </cfRule>
  </conditionalFormatting>
  <conditionalFormatting sqref="AQ175">
    <cfRule type="cellIs" dxfId="55" priority="61" operator="equal">
      <formula>"Nvt"</formula>
    </cfRule>
    <cfRule type="cellIs" dxfId="54" priority="62" operator="equal">
      <formula>"Optie"</formula>
    </cfRule>
    <cfRule type="cellIs" dxfId="53" priority="63" operator="equal">
      <formula>"Nee"</formula>
    </cfRule>
    <cfRule type="cellIs" dxfId="52" priority="64" operator="equal">
      <formula>"Ja"</formula>
    </cfRule>
  </conditionalFormatting>
  <conditionalFormatting sqref="AK178:AN178">
    <cfRule type="cellIs" dxfId="51" priority="57" operator="equal">
      <formula>"Nvt"</formula>
    </cfRule>
    <cfRule type="cellIs" dxfId="50" priority="58" operator="equal">
      <formula>"Optie"</formula>
    </cfRule>
    <cfRule type="cellIs" dxfId="49" priority="59" operator="equal">
      <formula>"Nee"</formula>
    </cfRule>
    <cfRule type="cellIs" dxfId="48" priority="60" operator="equal">
      <formula>"Ja"</formula>
    </cfRule>
  </conditionalFormatting>
  <conditionalFormatting sqref="AF169:AG169">
    <cfRule type="cellIs" dxfId="47" priority="45" operator="equal">
      <formula>"Nvt"</formula>
    </cfRule>
    <cfRule type="cellIs" dxfId="46" priority="46" operator="equal">
      <formula>"Optie"</formula>
    </cfRule>
    <cfRule type="cellIs" dxfId="45" priority="47" operator="equal">
      <formula>"Nee"</formula>
    </cfRule>
    <cfRule type="cellIs" dxfId="44" priority="48" operator="equal">
      <formula>"Ja"</formula>
    </cfRule>
  </conditionalFormatting>
  <conditionalFormatting sqref="AK169:AN169">
    <cfRule type="cellIs" dxfId="43" priority="41" operator="equal">
      <formula>"Nvt"</formula>
    </cfRule>
    <cfRule type="cellIs" dxfId="42" priority="42" operator="equal">
      <formula>"Optie"</formula>
    </cfRule>
    <cfRule type="cellIs" dxfId="41" priority="43" operator="equal">
      <formula>"Nee"</formula>
    </cfRule>
    <cfRule type="cellIs" dxfId="40" priority="44" operator="equal">
      <formula>"Ja"</formula>
    </cfRule>
  </conditionalFormatting>
  <conditionalFormatting sqref="AK188:AN193">
    <cfRule type="cellIs" dxfId="39" priority="37" operator="equal">
      <formula>"Nvt"</formula>
    </cfRule>
    <cfRule type="cellIs" dxfId="38" priority="38" operator="equal">
      <formula>"Optie"</formula>
    </cfRule>
    <cfRule type="cellIs" dxfId="37" priority="39" operator="equal">
      <formula>"Nee"</formula>
    </cfRule>
    <cfRule type="cellIs" dxfId="36" priority="40" operator="equal">
      <formula>"Ja"</formula>
    </cfRule>
  </conditionalFormatting>
  <conditionalFormatting sqref="AH177:AI177 Z177:AE177">
    <cfRule type="cellIs" dxfId="35" priority="33" operator="equal">
      <formula>"Nvt"</formula>
    </cfRule>
    <cfRule type="cellIs" dxfId="34" priority="34" operator="equal">
      <formula>"Optie"</formula>
    </cfRule>
    <cfRule type="cellIs" dxfId="33" priority="35" operator="equal">
      <formula>"Nee"</formula>
    </cfRule>
    <cfRule type="cellIs" dxfId="32" priority="36" operator="equal">
      <formula>"Ja"</formula>
    </cfRule>
  </conditionalFormatting>
  <conditionalFormatting sqref="AF177:AG177">
    <cfRule type="cellIs" dxfId="31" priority="29" operator="equal">
      <formula>"Nvt"</formula>
    </cfRule>
    <cfRule type="cellIs" dxfId="30" priority="30" operator="equal">
      <formula>"Optie"</formula>
    </cfRule>
    <cfRule type="cellIs" dxfId="29" priority="31" operator="equal">
      <formula>"Nee"</formula>
    </cfRule>
    <cfRule type="cellIs" dxfId="28" priority="32" operator="equal">
      <formula>"Ja"</formula>
    </cfRule>
  </conditionalFormatting>
  <conditionalFormatting sqref="AK177:AN177">
    <cfRule type="cellIs" dxfId="27" priority="25" operator="equal">
      <formula>"Nvt"</formula>
    </cfRule>
    <cfRule type="cellIs" dxfId="26" priority="26" operator="equal">
      <formula>"Optie"</formula>
    </cfRule>
    <cfRule type="cellIs" dxfId="25" priority="27" operator="equal">
      <formula>"Nee"</formula>
    </cfRule>
    <cfRule type="cellIs" dxfId="24" priority="28" operator="equal">
      <formula>"Ja"</formula>
    </cfRule>
  </conditionalFormatting>
  <conditionalFormatting sqref="AK258:AN269">
    <cfRule type="cellIs" dxfId="23" priority="21" operator="equal">
      <formula>"Nvt"</formula>
    </cfRule>
    <cfRule type="cellIs" dxfId="22" priority="22" operator="equal">
      <formula>"Optie"</formula>
    </cfRule>
    <cfRule type="cellIs" dxfId="21" priority="23" operator="equal">
      <formula>"Nee"</formula>
    </cfRule>
    <cfRule type="cellIs" dxfId="20" priority="24" operator="equal">
      <formula>"Ja"</formula>
    </cfRule>
  </conditionalFormatting>
  <conditionalFormatting sqref="AK270:AN274">
    <cfRule type="cellIs" dxfId="19" priority="17" operator="equal">
      <formula>"Nvt"</formula>
    </cfRule>
    <cfRule type="cellIs" dxfId="18" priority="18" operator="equal">
      <formula>"Optie"</formula>
    </cfRule>
    <cfRule type="cellIs" dxfId="17" priority="19" operator="equal">
      <formula>"Nee"</formula>
    </cfRule>
    <cfRule type="cellIs" dxfId="16" priority="20" operator="equal">
      <formula>"Ja"</formula>
    </cfRule>
  </conditionalFormatting>
  <conditionalFormatting sqref="AL275:AN275">
    <cfRule type="cellIs" dxfId="15" priority="13" operator="equal">
      <formula>"Nvt"</formula>
    </cfRule>
    <cfRule type="cellIs" dxfId="14" priority="14" operator="equal">
      <formula>"Optie"</formula>
    </cfRule>
    <cfRule type="cellIs" dxfId="13" priority="15" operator="equal">
      <formula>"Nee"</formula>
    </cfRule>
    <cfRule type="cellIs" dxfId="12" priority="16" operator="equal">
      <formula>"Ja"</formula>
    </cfRule>
  </conditionalFormatting>
  <conditionalFormatting sqref="AK279:AN281">
    <cfRule type="cellIs" dxfId="11" priority="9" operator="equal">
      <formula>"Nvt"</formula>
    </cfRule>
    <cfRule type="cellIs" dxfId="10" priority="10" operator="equal">
      <formula>"Optie"</formula>
    </cfRule>
    <cfRule type="cellIs" dxfId="9" priority="11" operator="equal">
      <formula>"Nee"</formula>
    </cfRule>
    <cfRule type="cellIs" dxfId="8" priority="12" operator="equal">
      <formula>"Ja"</formula>
    </cfRule>
  </conditionalFormatting>
  <conditionalFormatting sqref="AK283:AL286">
    <cfRule type="cellIs" dxfId="7" priority="5" operator="equal">
      <formula>"Nvt"</formula>
    </cfRule>
    <cfRule type="cellIs" dxfId="6" priority="6" operator="equal">
      <formula>"Optie"</formula>
    </cfRule>
    <cfRule type="cellIs" dxfId="5" priority="7" operator="equal">
      <formula>"Nee"</formula>
    </cfRule>
    <cfRule type="cellIs" dxfId="4" priority="8" operator="equal">
      <formula>"Ja"</formula>
    </cfRule>
  </conditionalFormatting>
  <conditionalFormatting sqref="AM283:AM286">
    <cfRule type="cellIs" dxfId="3" priority="1" operator="equal">
      <formula>"Nvt"</formula>
    </cfRule>
    <cfRule type="cellIs" dxfId="2" priority="2" operator="equal">
      <formula>"Optie"</formula>
    </cfRule>
    <cfRule type="cellIs" dxfId="1" priority="3" operator="equal">
      <formula>"Nee"</formula>
    </cfRule>
    <cfRule type="cellIs" dxfId="0" priority="4" operator="equal">
      <formula>"Ja"</formula>
    </cfRule>
  </conditionalFormatting>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Blad10">
    <tabColor rgb="FF00B050"/>
  </sheetPr>
  <dimension ref="A1:R21"/>
  <sheetViews>
    <sheetView workbookViewId="0">
      <selection activeCell="Q21" sqref="Q2:Q21"/>
    </sheetView>
  </sheetViews>
  <sheetFormatPr defaultColWidth="8.85546875" defaultRowHeight="15" outlineLevelRow="2" outlineLevelCol="1" x14ac:dyDescent="0.25"/>
  <cols>
    <col min="1" max="1" width="21.140625" style="2" bestFit="1" customWidth="1"/>
    <col min="2" max="2" width="3.28515625" style="4" hidden="1" customWidth="1"/>
    <col min="3" max="3" width="22.28515625" style="2" hidden="1" customWidth="1" outlineLevel="1"/>
    <col min="4" max="4" width="3.28515625" style="2" hidden="1" customWidth="1" outlineLevel="1"/>
    <col min="5" max="5" width="22.140625" style="2" hidden="1" customWidth="1" outlineLevel="1"/>
    <col min="6" max="6" width="3.28515625" style="2" hidden="1" customWidth="1" outlineLevel="1"/>
    <col min="7" max="7" width="13.85546875" style="2" hidden="1" customWidth="1" outlineLevel="1"/>
    <col min="8" max="8" width="3.28515625" style="4" hidden="1" customWidth="1" outlineLevel="1"/>
    <col min="9" max="9" width="11.5703125" style="2" hidden="1" customWidth="1" outlineLevel="1"/>
    <col min="10" max="10" width="3.42578125" style="2" customWidth="1" collapsed="1"/>
    <col min="11" max="11" width="25.140625" style="2" customWidth="1" outlineLevel="1"/>
    <col min="12" max="12" width="21" style="2" customWidth="1" outlineLevel="1"/>
    <col min="13" max="13" width="29.28515625" style="2" customWidth="1" outlineLevel="1"/>
    <col min="14" max="14" width="3.28515625" style="2" customWidth="1"/>
    <col min="15" max="15" width="12.7109375" style="2" hidden="1" customWidth="1" outlineLevel="1"/>
    <col min="16" max="16" width="3.42578125" style="7" customWidth="1" collapsed="1"/>
    <col min="17" max="17" width="44.42578125" style="23" hidden="1" customWidth="1" outlineLevel="1"/>
    <col min="18" max="18" width="3.28515625" style="2" customWidth="1" collapsed="1"/>
    <col min="19" max="16384" width="8.85546875" style="2"/>
  </cols>
  <sheetData>
    <row r="1" spans="1:18" s="27" customFormat="1" ht="90.6" customHeight="1" x14ac:dyDescent="0.25">
      <c r="A1" s="26" t="str">
        <f>C1</f>
        <v>AGProductiestaatbericht</v>
      </c>
      <c r="B1" s="38"/>
      <c r="C1" s="39" t="s">
        <v>430</v>
      </c>
      <c r="H1" s="34"/>
      <c r="J1" s="30" t="s">
        <v>449</v>
      </c>
      <c r="K1" s="28" t="s">
        <v>441</v>
      </c>
      <c r="L1" s="28" t="s">
        <v>345</v>
      </c>
      <c r="M1" s="29" t="s">
        <v>854</v>
      </c>
      <c r="N1" s="30" t="s">
        <v>448</v>
      </c>
      <c r="O1" s="37" t="s">
        <v>446</v>
      </c>
      <c r="P1" s="30" t="s">
        <v>446</v>
      </c>
      <c r="Q1" s="29" t="s">
        <v>342</v>
      </c>
      <c r="R1" s="30" t="s">
        <v>447</v>
      </c>
    </row>
    <row r="2" spans="1:18" x14ac:dyDescent="0.25">
      <c r="A2" s="8" t="str">
        <f>E2</f>
        <v>OpdrachtID</v>
      </c>
      <c r="B2" s="10"/>
      <c r="D2" s="301" t="s">
        <v>430</v>
      </c>
      <c r="E2" s="18" t="s">
        <v>0</v>
      </c>
      <c r="K2" s="1" t="s">
        <v>135</v>
      </c>
      <c r="L2" s="1"/>
      <c r="M2" s="215"/>
      <c r="O2" s="1"/>
      <c r="Q2" s="22"/>
    </row>
    <row r="3" spans="1:18" x14ac:dyDescent="0.25">
      <c r="A3" s="8" t="str">
        <f>E3</f>
        <v>Versienummer</v>
      </c>
      <c r="B3" s="10"/>
      <c r="D3" s="301"/>
      <c r="E3" s="18" t="s">
        <v>1</v>
      </c>
      <c r="K3" s="1" t="s">
        <v>136</v>
      </c>
      <c r="L3" s="1"/>
      <c r="M3" s="215"/>
      <c r="O3" s="1"/>
      <c r="Q3" s="22"/>
    </row>
    <row r="4" spans="1:18" x14ac:dyDescent="0.25">
      <c r="A4" s="3" t="str">
        <f>E4</f>
        <v>Bijlagen [+]</v>
      </c>
      <c r="B4" s="10"/>
      <c r="D4" s="301"/>
      <c r="E4" s="14" t="s">
        <v>166</v>
      </c>
      <c r="K4" s="1" t="s">
        <v>201</v>
      </c>
      <c r="L4" s="1"/>
      <c r="M4" s="215"/>
      <c r="O4" s="1"/>
      <c r="Q4" s="22"/>
    </row>
    <row r="5" spans="1:18" outlineLevel="1" x14ac:dyDescent="0.25">
      <c r="A5" s="8" t="str">
        <f>G5</f>
        <v>BijlageID</v>
      </c>
      <c r="B5" s="10"/>
      <c r="D5" s="301"/>
      <c r="F5" s="300" t="s">
        <v>167</v>
      </c>
      <c r="G5" s="8" t="s">
        <v>2</v>
      </c>
      <c r="H5" s="10"/>
      <c r="K5" s="1" t="s">
        <v>137</v>
      </c>
      <c r="L5" s="1"/>
      <c r="M5" s="215"/>
      <c r="O5" s="1"/>
      <c r="Q5" s="22"/>
    </row>
    <row r="6" spans="1:18" outlineLevel="1" x14ac:dyDescent="0.25">
      <c r="A6" s="8" t="str">
        <f t="shared" ref="A6:A11" si="0">G6</f>
        <v>Bestandsnaam</v>
      </c>
      <c r="B6" s="10"/>
      <c r="D6" s="301"/>
      <c r="F6" s="300"/>
      <c r="G6" s="8" t="s">
        <v>3</v>
      </c>
      <c r="H6" s="10"/>
      <c r="K6" s="1" t="s">
        <v>137</v>
      </c>
      <c r="L6" s="1"/>
      <c r="M6" s="215"/>
      <c r="O6" s="1"/>
      <c r="Q6" s="22"/>
    </row>
    <row r="7" spans="1:18" outlineLevel="1" x14ac:dyDescent="0.25">
      <c r="A7" s="8" t="str">
        <f t="shared" si="0"/>
        <v>Extensie</v>
      </c>
      <c r="B7" s="10"/>
      <c r="D7" s="301"/>
      <c r="F7" s="300"/>
      <c r="G7" s="8" t="s">
        <v>4</v>
      </c>
      <c r="H7" s="10"/>
      <c r="K7" s="1" t="s">
        <v>137</v>
      </c>
      <c r="L7" s="1"/>
      <c r="M7" s="215"/>
      <c r="O7" s="1"/>
      <c r="Q7" s="22"/>
    </row>
    <row r="8" spans="1:18" outlineLevel="1" x14ac:dyDescent="0.25">
      <c r="A8" s="3" t="str">
        <f t="shared" si="0"/>
        <v>Omschrijving</v>
      </c>
      <c r="B8" s="10"/>
      <c r="D8" s="301"/>
      <c r="F8" s="300"/>
      <c r="G8" s="3" t="s">
        <v>5</v>
      </c>
      <c r="H8" s="10"/>
      <c r="K8" s="1" t="s">
        <v>137</v>
      </c>
      <c r="L8" s="1"/>
      <c r="M8" s="215"/>
      <c r="O8" s="1"/>
      <c r="Q8" s="22"/>
    </row>
    <row r="9" spans="1:18" ht="285" outlineLevel="1" x14ac:dyDescent="0.25">
      <c r="A9" s="8" t="str">
        <f t="shared" si="0"/>
        <v>Documentsoort</v>
      </c>
      <c r="B9" s="10"/>
      <c r="D9" s="301"/>
      <c r="F9" s="300"/>
      <c r="G9" s="8" t="s">
        <v>6</v>
      </c>
      <c r="H9" s="10"/>
      <c r="K9" s="1" t="s">
        <v>138</v>
      </c>
      <c r="L9" s="22" t="s">
        <v>804</v>
      </c>
      <c r="M9" s="216"/>
      <c r="O9" s="1"/>
      <c r="Q9" s="22"/>
    </row>
    <row r="10" spans="1:18" outlineLevel="1" x14ac:dyDescent="0.25">
      <c r="A10" s="3" t="str">
        <f t="shared" si="0"/>
        <v>MIMETyoe</v>
      </c>
      <c r="B10" s="10"/>
      <c r="D10" s="301"/>
      <c r="F10" s="300"/>
      <c r="G10" s="3" t="s">
        <v>431</v>
      </c>
      <c r="H10" s="10"/>
      <c r="K10" s="1" t="s">
        <v>137</v>
      </c>
      <c r="L10" s="1"/>
      <c r="M10" s="215"/>
      <c r="O10" s="1"/>
      <c r="Q10" s="22"/>
    </row>
    <row r="11" spans="1:18" outlineLevel="1" x14ac:dyDescent="0.25">
      <c r="A11" s="3" t="str">
        <f t="shared" si="0"/>
        <v>Versienummer</v>
      </c>
      <c r="B11" s="10"/>
      <c r="D11" s="301"/>
      <c r="F11" s="300"/>
      <c r="G11" s="3" t="s">
        <v>1</v>
      </c>
      <c r="H11" s="10"/>
      <c r="K11" s="1" t="s">
        <v>139</v>
      </c>
      <c r="L11" s="1"/>
      <c r="M11" s="215"/>
      <c r="O11" s="1"/>
      <c r="Q11" s="22"/>
    </row>
    <row r="12" spans="1:18" x14ac:dyDescent="0.25">
      <c r="A12" s="3" t="str">
        <f>E12</f>
        <v>Aantalbeoordelingen</v>
      </c>
      <c r="B12" s="10"/>
      <c r="D12" s="301"/>
      <c r="E12" s="14" t="s">
        <v>432</v>
      </c>
      <c r="K12" s="1" t="s">
        <v>270</v>
      </c>
      <c r="L12" s="1"/>
      <c r="M12" s="215"/>
      <c r="O12" s="1"/>
      <c r="Q12" s="22"/>
    </row>
    <row r="13" spans="1:18" x14ac:dyDescent="0.25">
      <c r="A13" s="8" t="str">
        <f>E13</f>
        <v>Productiestaat [+]</v>
      </c>
      <c r="B13" s="10"/>
      <c r="D13" s="301"/>
      <c r="E13" s="18" t="s">
        <v>433</v>
      </c>
      <c r="K13" s="1" t="s">
        <v>442</v>
      </c>
      <c r="L13" s="1"/>
      <c r="M13" s="215"/>
      <c r="O13" s="1"/>
      <c r="Q13" s="22"/>
    </row>
    <row r="14" spans="1:18" outlineLevel="1" x14ac:dyDescent="0.25">
      <c r="A14" s="8" t="str">
        <f>G14</f>
        <v>Regels [+]</v>
      </c>
      <c r="B14" s="10"/>
      <c r="D14" s="301"/>
      <c r="F14" s="301" t="s">
        <v>434</v>
      </c>
      <c r="G14" s="18" t="s">
        <v>435</v>
      </c>
      <c r="K14" s="1" t="s">
        <v>443</v>
      </c>
      <c r="L14" s="1"/>
      <c r="M14" s="215"/>
      <c r="O14" s="1"/>
      <c r="Q14" s="22"/>
    </row>
    <row r="15" spans="1:18" outlineLevel="2" x14ac:dyDescent="0.25">
      <c r="A15" s="8" t="str">
        <f>I15</f>
        <v>Bestekcode</v>
      </c>
      <c r="B15" s="10"/>
      <c r="D15" s="301"/>
      <c r="F15" s="301"/>
      <c r="H15" s="301" t="s">
        <v>436</v>
      </c>
      <c r="I15" s="8" t="s">
        <v>437</v>
      </c>
      <c r="K15" s="1" t="s">
        <v>137</v>
      </c>
      <c r="L15" s="1"/>
      <c r="M15" s="215"/>
      <c r="O15" s="1"/>
      <c r="Q15" s="22"/>
    </row>
    <row r="16" spans="1:18" outlineLevel="2" x14ac:dyDescent="0.25">
      <c r="A16" s="3" t="str">
        <f t="shared" ref="A16:A19" si="1">I16</f>
        <v>Omschrijving</v>
      </c>
      <c r="B16" s="10"/>
      <c r="D16" s="301"/>
      <c r="F16" s="301"/>
      <c r="H16" s="301"/>
      <c r="I16" s="3" t="s">
        <v>5</v>
      </c>
      <c r="K16" s="1" t="s">
        <v>137</v>
      </c>
      <c r="L16" s="1"/>
      <c r="M16" s="215"/>
      <c r="O16" s="1"/>
      <c r="Q16" s="22"/>
    </row>
    <row r="17" spans="1:17" outlineLevel="2" x14ac:dyDescent="0.25">
      <c r="A17" s="8" t="str">
        <f t="shared" si="1"/>
        <v>Aantal</v>
      </c>
      <c r="B17" s="10"/>
      <c r="D17" s="301"/>
      <c r="F17" s="301"/>
      <c r="H17" s="301"/>
      <c r="I17" s="8" t="s">
        <v>86</v>
      </c>
      <c r="K17" s="1" t="s">
        <v>444</v>
      </c>
      <c r="L17" s="1"/>
      <c r="M17" s="215"/>
      <c r="O17" s="1"/>
      <c r="Q17" s="22"/>
    </row>
    <row r="18" spans="1:17" outlineLevel="2" x14ac:dyDescent="0.25">
      <c r="A18" s="3" t="str">
        <f t="shared" si="1"/>
        <v>Eenheidsprijs</v>
      </c>
      <c r="B18" s="10"/>
      <c r="D18" s="301"/>
      <c r="F18" s="301"/>
      <c r="H18" s="301"/>
      <c r="I18" s="3" t="s">
        <v>438</v>
      </c>
      <c r="K18" s="1" t="s">
        <v>445</v>
      </c>
      <c r="L18" s="1"/>
      <c r="M18" s="215"/>
      <c r="O18" s="1"/>
      <c r="Q18" s="22"/>
    </row>
    <row r="19" spans="1:17" outlineLevel="2" x14ac:dyDescent="0.25">
      <c r="A19" s="3" t="str">
        <f t="shared" si="1"/>
        <v>Opmerking</v>
      </c>
      <c r="B19" s="10"/>
      <c r="D19" s="301"/>
      <c r="F19" s="301"/>
      <c r="H19" s="301"/>
      <c r="I19" s="3" t="s">
        <v>439</v>
      </c>
      <c r="K19" s="1" t="s">
        <v>137</v>
      </c>
      <c r="L19" s="1"/>
      <c r="M19" s="215"/>
      <c r="O19" s="1"/>
      <c r="Q19" s="22"/>
    </row>
    <row r="20" spans="1:17" outlineLevel="1" x14ac:dyDescent="0.25">
      <c r="A20" s="3" t="str">
        <f>G20</f>
        <v>Referentie</v>
      </c>
      <c r="B20" s="10"/>
      <c r="D20" s="301"/>
      <c r="F20" s="301"/>
      <c r="G20" s="14" t="s">
        <v>440</v>
      </c>
      <c r="K20" s="1" t="s">
        <v>137</v>
      </c>
      <c r="L20" s="1"/>
      <c r="M20" s="215"/>
      <c r="O20" s="1"/>
      <c r="Q20" s="22"/>
    </row>
    <row r="21" spans="1:17" outlineLevel="1" x14ac:dyDescent="0.25">
      <c r="A21" s="3" t="str">
        <f>G21</f>
        <v>Toelichting</v>
      </c>
      <c r="B21" s="10"/>
      <c r="D21" s="301"/>
      <c r="F21" s="301"/>
      <c r="G21" s="14" t="s">
        <v>15</v>
      </c>
      <c r="K21" s="1" t="s">
        <v>137</v>
      </c>
      <c r="L21" s="1"/>
      <c r="M21" s="215"/>
      <c r="O21" s="1"/>
      <c r="Q21" s="22"/>
    </row>
  </sheetData>
  <mergeCells count="4">
    <mergeCell ref="D2:D21"/>
    <mergeCell ref="F5:F11"/>
    <mergeCell ref="F14:F21"/>
    <mergeCell ref="H15:H19"/>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Blad11">
    <tabColor rgb="FF00B050"/>
  </sheetPr>
  <dimension ref="A1:P12"/>
  <sheetViews>
    <sheetView zoomScaleNormal="100" workbookViewId="0">
      <pane xSplit="1" ySplit="1" topLeftCell="B2" activePane="bottomRight" state="frozen"/>
      <selection activeCell="S25" sqref="S25"/>
      <selection pane="topRight" activeCell="S25" sqref="S25"/>
      <selection pane="bottomLeft" activeCell="S25" sqref="S25"/>
      <selection pane="bottomRight" activeCell="R9" sqref="R9"/>
    </sheetView>
  </sheetViews>
  <sheetFormatPr defaultColWidth="8.85546875" defaultRowHeight="15" outlineLevelRow="1" outlineLevelCol="1" x14ac:dyDescent="0.25"/>
  <cols>
    <col min="1" max="1" width="20.7109375" style="2" bestFit="1" customWidth="1"/>
    <col min="2" max="2" width="3.28515625" style="2" hidden="1" customWidth="1"/>
    <col min="3" max="3" width="20.7109375" style="2" hidden="1" customWidth="1" outlineLevel="1"/>
    <col min="4" max="4" width="3.5703125" style="2" hidden="1" customWidth="1" outlineLevel="1"/>
    <col min="5" max="5" width="15.5703125" style="2" hidden="1" customWidth="1" outlineLevel="1"/>
    <col min="6" max="6" width="3.5703125" style="2" hidden="1" customWidth="1" outlineLevel="1"/>
    <col min="7" max="7" width="13.85546875" style="2" hidden="1" customWidth="1" outlineLevel="1"/>
    <col min="8" max="8" width="3.28515625" style="2" customWidth="1" collapsed="1"/>
    <col min="9" max="9" width="26.140625" style="2" customWidth="1" outlineLevel="1"/>
    <col min="10" max="11" width="30.5703125" style="2" customWidth="1" outlineLevel="1"/>
    <col min="12" max="12" width="3.28515625" style="2" customWidth="1"/>
    <col min="13" max="13" width="13.140625" style="2" hidden="1" customWidth="1" outlineLevel="1"/>
    <col min="14" max="14" width="3.28515625" style="2" customWidth="1" collapsed="1"/>
    <col min="15" max="15" width="44.42578125" style="2" hidden="1" customWidth="1" outlineLevel="1"/>
    <col min="16" max="16" width="3.28515625" style="2" customWidth="1" collapsed="1"/>
    <col min="17" max="16384" width="8.85546875" style="2"/>
  </cols>
  <sheetData>
    <row r="1" spans="1:16" ht="90" customHeight="1" x14ac:dyDescent="0.25">
      <c r="A1" s="26" t="str">
        <f>C1</f>
        <v>AnnuleerGereedBericht</v>
      </c>
      <c r="C1" s="26" t="s">
        <v>450</v>
      </c>
      <c r="D1" s="27"/>
      <c r="E1" s="27"/>
      <c r="F1" s="27"/>
      <c r="G1" s="27"/>
      <c r="H1" s="30" t="s">
        <v>449</v>
      </c>
      <c r="I1" s="28" t="s">
        <v>452</v>
      </c>
      <c r="J1" s="28" t="s">
        <v>345</v>
      </c>
      <c r="K1" s="29" t="s">
        <v>846</v>
      </c>
      <c r="L1" s="30" t="s">
        <v>448</v>
      </c>
      <c r="M1" s="37" t="s">
        <v>446</v>
      </c>
      <c r="N1" s="30" t="s">
        <v>446</v>
      </c>
      <c r="O1" s="29" t="s">
        <v>342</v>
      </c>
      <c r="P1" s="30" t="s">
        <v>447</v>
      </c>
    </row>
    <row r="2" spans="1:16" ht="14.45" customHeight="1" x14ac:dyDescent="0.25">
      <c r="A2" s="8" t="str">
        <f>E2</f>
        <v>OpdrachtID</v>
      </c>
      <c r="D2" s="301" t="s">
        <v>430</v>
      </c>
      <c r="E2" s="18" t="s">
        <v>0</v>
      </c>
      <c r="I2" s="1" t="s">
        <v>135</v>
      </c>
      <c r="J2" s="1"/>
      <c r="K2" s="1"/>
      <c r="M2" s="1" t="s">
        <v>338</v>
      </c>
      <c r="N2" s="7"/>
      <c r="O2" s="22"/>
    </row>
    <row r="3" spans="1:16" x14ac:dyDescent="0.25">
      <c r="A3" s="8" t="str">
        <f t="shared" ref="A3:A12" si="0">E3</f>
        <v>Versienummer</v>
      </c>
      <c r="D3" s="301"/>
      <c r="E3" s="18" t="s">
        <v>1</v>
      </c>
      <c r="I3" s="1" t="s">
        <v>136</v>
      </c>
      <c r="J3" s="1"/>
      <c r="K3" s="1"/>
      <c r="M3" s="1" t="s">
        <v>338</v>
      </c>
      <c r="N3" s="7"/>
      <c r="O3" s="22"/>
    </row>
    <row r="4" spans="1:16" x14ac:dyDescent="0.25">
      <c r="A4" s="3" t="str">
        <f t="shared" si="0"/>
        <v>Bijlagen [+]</v>
      </c>
      <c r="D4" s="301"/>
      <c r="E4" s="14" t="s">
        <v>166</v>
      </c>
      <c r="I4" s="1" t="s">
        <v>201</v>
      </c>
      <c r="J4" s="1"/>
      <c r="K4" s="221" t="s">
        <v>855</v>
      </c>
      <c r="M4" s="1" t="s">
        <v>337</v>
      </c>
      <c r="N4" s="7"/>
      <c r="O4" s="41"/>
    </row>
    <row r="5" spans="1:16" outlineLevel="1" x14ac:dyDescent="0.25">
      <c r="A5" s="8" t="str">
        <f>G5</f>
        <v>BijlageID</v>
      </c>
      <c r="D5" s="301"/>
      <c r="F5" s="300" t="s">
        <v>167</v>
      </c>
      <c r="G5" s="8" t="s">
        <v>2</v>
      </c>
      <c r="I5" s="1" t="s">
        <v>137</v>
      </c>
      <c r="J5" s="1"/>
      <c r="K5" s="215"/>
      <c r="M5" s="1"/>
      <c r="N5" s="7"/>
      <c r="O5" s="22"/>
    </row>
    <row r="6" spans="1:16" outlineLevel="1" x14ac:dyDescent="0.25">
      <c r="A6" s="8" t="str">
        <f t="shared" ref="A6:A11" si="1">G6</f>
        <v>Bestandsnaam</v>
      </c>
      <c r="D6" s="301"/>
      <c r="F6" s="300"/>
      <c r="G6" s="8" t="s">
        <v>3</v>
      </c>
      <c r="I6" s="1" t="s">
        <v>137</v>
      </c>
      <c r="J6" s="1"/>
      <c r="K6" s="215"/>
      <c r="M6" s="1"/>
      <c r="N6" s="7"/>
      <c r="O6" s="22"/>
    </row>
    <row r="7" spans="1:16" outlineLevel="1" x14ac:dyDescent="0.25">
      <c r="A7" s="8" t="str">
        <f t="shared" si="1"/>
        <v>Extensie</v>
      </c>
      <c r="D7" s="301"/>
      <c r="F7" s="300"/>
      <c r="G7" s="8" t="s">
        <v>4</v>
      </c>
      <c r="I7" s="1" t="s">
        <v>137</v>
      </c>
      <c r="J7" s="1"/>
      <c r="K7" s="215"/>
      <c r="M7" s="1"/>
      <c r="N7" s="7"/>
      <c r="O7" s="22"/>
    </row>
    <row r="8" spans="1:16" outlineLevel="1" x14ac:dyDescent="0.25">
      <c r="A8" s="3" t="str">
        <f t="shared" si="1"/>
        <v>Omschrijving</v>
      </c>
      <c r="D8" s="301"/>
      <c r="F8" s="300"/>
      <c r="G8" s="3" t="s">
        <v>5</v>
      </c>
      <c r="I8" s="1" t="s">
        <v>137</v>
      </c>
      <c r="J8" s="1"/>
      <c r="K8" s="215"/>
      <c r="M8" s="1"/>
      <c r="N8" s="7"/>
      <c r="O8" s="22"/>
    </row>
    <row r="9" spans="1:16" ht="255" outlineLevel="1" x14ac:dyDescent="0.25">
      <c r="A9" s="8" t="str">
        <f t="shared" si="1"/>
        <v>Documentsoort</v>
      </c>
      <c r="D9" s="301"/>
      <c r="F9" s="300"/>
      <c r="G9" s="8" t="s">
        <v>6</v>
      </c>
      <c r="I9" s="1" t="s">
        <v>138</v>
      </c>
      <c r="J9" s="22" t="s">
        <v>362</v>
      </c>
      <c r="K9" s="216"/>
      <c r="M9" s="1"/>
      <c r="N9" s="7"/>
      <c r="O9" s="22"/>
    </row>
    <row r="10" spans="1:16" outlineLevel="1" x14ac:dyDescent="0.25">
      <c r="A10" s="3" t="str">
        <f t="shared" si="1"/>
        <v>MIMETyoe</v>
      </c>
      <c r="D10" s="301"/>
      <c r="F10" s="300"/>
      <c r="G10" s="3" t="s">
        <v>431</v>
      </c>
      <c r="I10" s="1" t="s">
        <v>137</v>
      </c>
      <c r="J10" s="1"/>
      <c r="K10" s="215"/>
      <c r="M10" s="1"/>
      <c r="N10" s="7"/>
      <c r="O10" s="22"/>
    </row>
    <row r="11" spans="1:16" outlineLevel="1" x14ac:dyDescent="0.25">
      <c r="A11" s="3" t="str">
        <f t="shared" si="1"/>
        <v>Versienummer</v>
      </c>
      <c r="D11" s="301"/>
      <c r="F11" s="300"/>
      <c r="G11" s="3" t="s">
        <v>1</v>
      </c>
      <c r="I11" s="1" t="s">
        <v>139</v>
      </c>
      <c r="J11" s="1"/>
      <c r="K11" s="215"/>
      <c r="M11" s="1"/>
      <c r="N11" s="7"/>
      <c r="O11" s="22"/>
    </row>
    <row r="12" spans="1:16" x14ac:dyDescent="0.25">
      <c r="A12" s="8" t="str">
        <f t="shared" si="0"/>
        <v>AnnuleringGereed</v>
      </c>
      <c r="D12" s="301"/>
      <c r="E12" s="8" t="s">
        <v>451</v>
      </c>
      <c r="I12" s="1" t="s">
        <v>137</v>
      </c>
      <c r="J12" s="1"/>
      <c r="K12" s="1"/>
      <c r="M12" s="1"/>
      <c r="O12" s="1"/>
    </row>
  </sheetData>
  <mergeCells count="2">
    <mergeCell ref="F5:F11"/>
    <mergeCell ref="D2:D12"/>
  </mergeCells>
  <pageMargins left="0.7" right="0.7" top="0.75" bottom="0.75" header="0.3" footer="0.3"/>
  <pageSetup paperSize="9" orientation="portrait"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Blad12">
    <tabColor rgb="FF92D050"/>
  </sheetPr>
  <dimension ref="A1:C12"/>
  <sheetViews>
    <sheetView workbookViewId="0">
      <selection activeCell="M18" sqref="M18"/>
    </sheetView>
  </sheetViews>
  <sheetFormatPr defaultRowHeight="15" x14ac:dyDescent="0.25"/>
  <cols>
    <col min="1" max="1" width="16.7109375" bestFit="1" customWidth="1"/>
    <col min="2" max="2" width="19.42578125" bestFit="1" customWidth="1"/>
    <col min="3" max="3" width="19.7109375" bestFit="1" customWidth="1"/>
  </cols>
  <sheetData>
    <row r="1" spans="1:3" x14ac:dyDescent="0.25">
      <c r="A1" s="151" t="s">
        <v>603</v>
      </c>
      <c r="B1" s="151" t="s">
        <v>605</v>
      </c>
      <c r="C1" s="151" t="s">
        <v>167</v>
      </c>
    </row>
    <row r="2" spans="1:3" x14ac:dyDescent="0.25">
      <c r="A2" s="1" t="s">
        <v>604</v>
      </c>
      <c r="B2" s="1" t="s">
        <v>890</v>
      </c>
      <c r="C2" s="1" t="s">
        <v>891</v>
      </c>
    </row>
    <row r="3" spans="1:3" x14ac:dyDescent="0.25">
      <c r="A3" s="1" t="s">
        <v>612</v>
      </c>
      <c r="B3" s="1" t="s">
        <v>611</v>
      </c>
      <c r="C3" s="1" t="s">
        <v>892</v>
      </c>
    </row>
    <row r="4" spans="1:3" x14ac:dyDescent="0.25">
      <c r="A4" s="1" t="s">
        <v>607</v>
      </c>
      <c r="B4" s="1" t="s">
        <v>167</v>
      </c>
      <c r="C4" s="1" t="s">
        <v>892</v>
      </c>
    </row>
    <row r="5" spans="1:3" x14ac:dyDescent="0.25">
      <c r="A5" s="1" t="s">
        <v>474</v>
      </c>
      <c r="B5" s="1" t="s">
        <v>611</v>
      </c>
      <c r="C5" s="1" t="s">
        <v>892</v>
      </c>
    </row>
    <row r="6" spans="1:3" x14ac:dyDescent="0.25">
      <c r="A6" s="1" t="s">
        <v>475</v>
      </c>
      <c r="B6" s="1" t="s">
        <v>611</v>
      </c>
      <c r="C6" s="1" t="s">
        <v>892</v>
      </c>
    </row>
    <row r="7" spans="1:3" x14ac:dyDescent="0.25">
      <c r="A7" s="1" t="s">
        <v>613</v>
      </c>
      <c r="B7" s="1" t="s">
        <v>890</v>
      </c>
      <c r="C7" s="1" t="s">
        <v>892</v>
      </c>
    </row>
    <row r="8" spans="1:3" x14ac:dyDescent="0.25">
      <c r="A8" s="1" t="s">
        <v>476</v>
      </c>
      <c r="B8" s="1" t="s">
        <v>611</v>
      </c>
      <c r="C8" s="1" t="s">
        <v>892</v>
      </c>
    </row>
    <row r="9" spans="1:3" x14ac:dyDescent="0.25">
      <c r="A9" s="1" t="s">
        <v>608</v>
      </c>
      <c r="B9" s="1" t="s">
        <v>890</v>
      </c>
      <c r="C9" s="1" t="s">
        <v>892</v>
      </c>
    </row>
    <row r="10" spans="1:3" x14ac:dyDescent="0.25">
      <c r="A10" s="1" t="s">
        <v>477</v>
      </c>
      <c r="B10" s="1" t="s">
        <v>611</v>
      </c>
      <c r="C10" s="22" t="s">
        <v>892</v>
      </c>
    </row>
    <row r="11" spans="1:3" x14ac:dyDescent="0.25">
      <c r="A11" s="1" t="s">
        <v>609</v>
      </c>
      <c r="B11" s="1" t="s">
        <v>890</v>
      </c>
      <c r="C11" s="1" t="s">
        <v>892</v>
      </c>
    </row>
    <row r="12" spans="1:3" x14ac:dyDescent="0.25">
      <c r="A12" s="1" t="s">
        <v>610</v>
      </c>
      <c r="B12" s="1" t="s">
        <v>890</v>
      </c>
      <c r="C12" s="1" t="s">
        <v>892</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Blad13">
    <tabColor rgb="FF0070C0"/>
  </sheetPr>
  <dimension ref="B1:F104"/>
  <sheetViews>
    <sheetView showGridLines="0" zoomScale="90" zoomScaleNormal="90" workbookViewId="0">
      <pane xSplit="4" ySplit="8" topLeftCell="E9" activePane="bottomRight" state="frozen"/>
      <selection activeCell="F37" sqref="F37"/>
      <selection pane="topRight" activeCell="F37" sqref="F37"/>
      <selection pane="bottomLeft" activeCell="F37" sqref="F37"/>
      <selection pane="bottomRight" activeCell="E1" sqref="E1"/>
    </sheetView>
  </sheetViews>
  <sheetFormatPr defaultRowHeight="15" x14ac:dyDescent="0.25"/>
  <cols>
    <col min="1" max="1" width="4.7109375" customWidth="1"/>
    <col min="3" max="3" width="16.42578125" customWidth="1"/>
    <col min="4" max="4" width="31.7109375" customWidth="1"/>
    <col min="5" max="5" width="31" bestFit="1" customWidth="1"/>
  </cols>
  <sheetData>
    <row r="1" spans="2:5" ht="19.899999999999999" customHeight="1" thickBot="1" x14ac:dyDescent="0.3">
      <c r="C1" s="315" t="s">
        <v>544</v>
      </c>
      <c r="D1" s="316"/>
      <c r="E1" s="162" t="str">
        <f>Start!D2</f>
        <v>Volledig saneren</v>
      </c>
    </row>
    <row r="2" spans="2:5" ht="19.899999999999999" customHeight="1" x14ac:dyDescent="0.25">
      <c r="B2" s="317" t="s">
        <v>505</v>
      </c>
      <c r="C2" s="318" t="s">
        <v>264</v>
      </c>
      <c r="D2" s="319"/>
      <c r="E2" s="59" t="str">
        <f>Start!D5</f>
        <v>Vervangen</v>
      </c>
    </row>
    <row r="3" spans="2:5" ht="19.899999999999999" customHeight="1" x14ac:dyDescent="0.25">
      <c r="B3" s="317"/>
      <c r="C3" s="318" t="s">
        <v>265</v>
      </c>
      <c r="D3" s="319"/>
      <c r="E3" s="58" t="str">
        <f>Start!D11</f>
        <v>Geen</v>
      </c>
    </row>
    <row r="4" spans="2:5" ht="19.899999999999999" customHeight="1" x14ac:dyDescent="0.25">
      <c r="B4" s="317"/>
      <c r="C4" s="318" t="s">
        <v>266</v>
      </c>
      <c r="D4" s="319"/>
      <c r="E4" s="58" t="str">
        <f>Start!D7</f>
        <v>Vastleggen Informatie</v>
      </c>
    </row>
    <row r="5" spans="2:5" ht="19.899999999999999" customHeight="1" x14ac:dyDescent="0.25">
      <c r="B5" s="317"/>
      <c r="C5" s="318" t="s">
        <v>267</v>
      </c>
      <c r="D5" s="319"/>
      <c r="E5" s="58" t="str">
        <f>Start!D8</f>
        <v>Permanent</v>
      </c>
    </row>
    <row r="6" spans="2:5" ht="19.899999999999999" customHeight="1" x14ac:dyDescent="0.25">
      <c r="B6" s="317"/>
      <c r="C6" s="318" t="s">
        <v>268</v>
      </c>
      <c r="D6" s="319"/>
      <c r="E6" s="58" t="s">
        <v>482</v>
      </c>
    </row>
    <row r="7" spans="2:5" ht="19.899999999999999" customHeight="1" x14ac:dyDescent="0.25">
      <c r="B7" s="317"/>
      <c r="C7" s="318" t="s">
        <v>269</v>
      </c>
      <c r="D7" s="319"/>
      <c r="E7" s="58" t="str">
        <f>Start!D10</f>
        <v>Geen</v>
      </c>
    </row>
    <row r="8" spans="2:5" s="55" customFormat="1" ht="27" customHeight="1" x14ac:dyDescent="0.25">
      <c r="D8" s="57"/>
      <c r="E8" s="56" t="s">
        <v>504</v>
      </c>
    </row>
    <row r="9" spans="2:5" ht="14.45" customHeight="1" x14ac:dyDescent="0.25">
      <c r="B9" s="317" t="s">
        <v>503</v>
      </c>
      <c r="C9" s="164" t="s">
        <v>502</v>
      </c>
      <c r="D9" s="43" t="s">
        <v>110</v>
      </c>
      <c r="E9" s="44" t="str">
        <f>'Enexis - Stedin model - vert'!I5</f>
        <v>Optie</v>
      </c>
    </row>
    <row r="10" spans="2:5" ht="2.65" customHeight="1" x14ac:dyDescent="0.25">
      <c r="B10" s="317"/>
      <c r="C10" s="187"/>
      <c r="D10" s="52"/>
      <c r="E10" s="51"/>
    </row>
    <row r="11" spans="2:5" x14ac:dyDescent="0.25">
      <c r="B11" s="317"/>
      <c r="C11" s="324" t="s">
        <v>501</v>
      </c>
      <c r="D11" s="43" t="s">
        <v>22</v>
      </c>
      <c r="E11" s="44" t="str">
        <f>'Enexis - Stedin model - vert'!K5</f>
        <v>Niet</v>
      </c>
    </row>
    <row r="12" spans="2:5" x14ac:dyDescent="0.25">
      <c r="B12" s="317"/>
      <c r="C12" s="324"/>
      <c r="D12" s="43" t="s">
        <v>23</v>
      </c>
      <c r="E12" s="44" t="str">
        <f>'Enexis - Stedin model - vert'!L5</f>
        <v>Niet</v>
      </c>
    </row>
    <row r="13" spans="2:5" x14ac:dyDescent="0.25">
      <c r="B13" s="317"/>
      <c r="C13" s="324"/>
      <c r="D13" s="107" t="s">
        <v>24</v>
      </c>
      <c r="E13" s="108" t="str">
        <f>'Enexis - Stedin model - vert'!M5</f>
        <v>Niet</v>
      </c>
    </row>
    <row r="14" spans="2:5" x14ac:dyDescent="0.25">
      <c r="B14" s="317"/>
      <c r="C14" s="324"/>
      <c r="D14" s="43" t="s">
        <v>25</v>
      </c>
      <c r="E14" s="44" t="str">
        <f>'Enexis - Stedin model - vert'!N5</f>
        <v>Niet</v>
      </c>
    </row>
    <row r="15" spans="2:5" x14ac:dyDescent="0.25">
      <c r="B15" s="317"/>
      <c r="C15" s="324"/>
      <c r="D15" s="107" t="s">
        <v>500</v>
      </c>
      <c r="E15" s="108" t="str">
        <f>'Enexis - Stedin model - vert'!O5</f>
        <v>Niet</v>
      </c>
    </row>
    <row r="16" spans="2:5" x14ac:dyDescent="0.25">
      <c r="B16" s="317"/>
      <c r="C16" s="324"/>
      <c r="D16" s="43" t="s">
        <v>27</v>
      </c>
      <c r="E16" s="44" t="str">
        <f>'Enexis - Stedin model - vert'!P5</f>
        <v>Niet</v>
      </c>
    </row>
    <row r="17" spans="2:5" x14ac:dyDescent="0.25">
      <c r="B17" s="317"/>
      <c r="C17" s="324"/>
      <c r="D17" s="43" t="s">
        <v>28</v>
      </c>
      <c r="E17" s="44" t="str">
        <f>'Enexis - Stedin model - vert'!Q5</f>
        <v>Niet</v>
      </c>
    </row>
    <row r="18" spans="2:5" x14ac:dyDescent="0.25">
      <c r="B18" s="317"/>
      <c r="C18" s="324"/>
      <c r="D18" s="43" t="s">
        <v>29</v>
      </c>
      <c r="E18" s="44" t="str">
        <f>'Enexis - Stedin model - vert'!R5</f>
        <v>Niet</v>
      </c>
    </row>
    <row r="19" spans="2:5" x14ac:dyDescent="0.25">
      <c r="B19" s="317"/>
      <c r="C19" s="324"/>
      <c r="D19" s="43" t="s">
        <v>30</v>
      </c>
      <c r="E19" s="44" t="str">
        <f>'Enexis - Stedin model - vert'!S5</f>
        <v>Niet</v>
      </c>
    </row>
    <row r="20" spans="2:5" x14ac:dyDescent="0.25">
      <c r="B20" s="317"/>
      <c r="C20" s="324"/>
      <c r="D20" s="107" t="s">
        <v>499</v>
      </c>
      <c r="E20" s="108" t="str">
        <f>'Enexis - Stedin model - vert'!T5</f>
        <v>Niet</v>
      </c>
    </row>
    <row r="21" spans="2:5" x14ac:dyDescent="0.25">
      <c r="B21" s="317"/>
      <c r="C21" s="324"/>
      <c r="D21" s="107" t="s">
        <v>33</v>
      </c>
      <c r="E21" s="108" t="str">
        <f>'Enexis - Stedin model - vert'!U5</f>
        <v>Niet</v>
      </c>
    </row>
    <row r="22" spans="2:5" x14ac:dyDescent="0.25">
      <c r="B22" s="317"/>
      <c r="C22" s="324"/>
      <c r="D22" s="43" t="s">
        <v>34</v>
      </c>
      <c r="E22" s="44" t="str">
        <f>'Enexis - Stedin model - vert'!V5</f>
        <v>Niet</v>
      </c>
    </row>
    <row r="23" spans="2:5" x14ac:dyDescent="0.25">
      <c r="B23" s="317"/>
      <c r="C23" s="324"/>
      <c r="D23" s="43" t="s">
        <v>498</v>
      </c>
      <c r="E23" s="44" t="str">
        <f>'Enexis - Stedin model - vert'!W5</f>
        <v>Niet</v>
      </c>
    </row>
    <row r="24" spans="2:5" x14ac:dyDescent="0.25">
      <c r="B24" s="317"/>
      <c r="C24" s="324"/>
      <c r="D24" s="43" t="s">
        <v>39</v>
      </c>
      <c r="E24" s="44">
        <f>'Enexis - Stedin model - vert'!X5</f>
        <v>0</v>
      </c>
    </row>
    <row r="25" spans="2:5" x14ac:dyDescent="0.25">
      <c r="B25" s="317"/>
      <c r="C25" s="324"/>
      <c r="D25" s="43" t="s">
        <v>44</v>
      </c>
      <c r="E25" s="44" t="str">
        <f>'Enexis - Stedin model - vert'!Y5</f>
        <v>Niet</v>
      </c>
    </row>
    <row r="26" spans="2:5" x14ac:dyDescent="0.25">
      <c r="B26" s="317"/>
      <c r="C26" s="324"/>
      <c r="D26" s="43" t="s">
        <v>50</v>
      </c>
      <c r="E26" s="44" t="str">
        <f>'Enexis - Stedin model - vert'!Z5</f>
        <v>Niet</v>
      </c>
    </row>
    <row r="27" spans="2:5" x14ac:dyDescent="0.25">
      <c r="B27" s="317"/>
      <c r="C27" s="324"/>
      <c r="D27" s="43" t="s">
        <v>55</v>
      </c>
      <c r="E27" s="44" t="str">
        <f>'Enexis - Stedin model - vert'!AA5</f>
        <v>Niet</v>
      </c>
    </row>
    <row r="28" spans="2:5" x14ac:dyDescent="0.25">
      <c r="B28" s="317"/>
      <c r="C28" s="324"/>
      <c r="D28" s="43" t="s">
        <v>57</v>
      </c>
      <c r="E28" s="44" t="str">
        <f>'Enexis - Stedin model - vert'!AB5</f>
        <v>Niet</v>
      </c>
    </row>
    <row r="29" spans="2:5" x14ac:dyDescent="0.25">
      <c r="B29" s="317"/>
      <c r="C29" s="324"/>
      <c r="D29" s="43" t="s">
        <v>62</v>
      </c>
      <c r="E29" s="44" t="str">
        <f>'Enexis - Stedin model - vert'!AC5</f>
        <v>Niet</v>
      </c>
    </row>
    <row r="30" spans="2:5" x14ac:dyDescent="0.25">
      <c r="B30" s="317"/>
      <c r="C30" s="324"/>
      <c r="D30" s="107" t="s">
        <v>63</v>
      </c>
      <c r="E30" s="108" t="str">
        <f>'Enexis - Stedin model - vert'!AD5</f>
        <v>Niet</v>
      </c>
    </row>
    <row r="31" spans="2:5" x14ac:dyDescent="0.25">
      <c r="B31" s="317"/>
      <c r="C31" s="324"/>
      <c r="D31" s="107" t="s">
        <v>64</v>
      </c>
      <c r="E31" s="108" t="str">
        <f>'Enexis - Stedin model - vert'!AE5</f>
        <v>Niet</v>
      </c>
    </row>
    <row r="32" spans="2:5" x14ac:dyDescent="0.25">
      <c r="B32" s="317"/>
      <c r="C32" s="324"/>
      <c r="D32" s="107" t="s">
        <v>65</v>
      </c>
      <c r="E32" s="108" t="str">
        <f>'Enexis - Stedin model - vert'!AF5</f>
        <v>Niet</v>
      </c>
    </row>
    <row r="33" spans="2:5" ht="2.65" customHeight="1" x14ac:dyDescent="0.25">
      <c r="B33" s="317"/>
      <c r="C33" s="188"/>
      <c r="D33" s="52"/>
      <c r="E33" s="52"/>
    </row>
    <row r="34" spans="2:5" x14ac:dyDescent="0.25">
      <c r="B34" s="317"/>
      <c r="C34" s="324" t="s">
        <v>497</v>
      </c>
      <c r="D34" s="43" t="s">
        <v>67</v>
      </c>
      <c r="E34" s="44" t="str">
        <f>'Enexis - Stedin model - vert'!AH5</f>
        <v>Niet</v>
      </c>
    </row>
    <row r="35" spans="2:5" x14ac:dyDescent="0.25">
      <c r="B35" s="317"/>
      <c r="C35" s="324"/>
      <c r="D35" s="43" t="s">
        <v>23</v>
      </c>
      <c r="E35" s="44" t="str">
        <f>'Enexis - Stedin model - vert'!AI5</f>
        <v>Niet</v>
      </c>
    </row>
    <row r="36" spans="2:5" x14ac:dyDescent="0.25">
      <c r="B36" s="317"/>
      <c r="C36" s="324"/>
      <c r="D36" s="50" t="s">
        <v>68</v>
      </c>
      <c r="E36" s="44" t="str">
        <f>'Enexis - Stedin model - vert'!AJ5</f>
        <v>Niet</v>
      </c>
    </row>
    <row r="37" spans="2:5" x14ac:dyDescent="0.25">
      <c r="B37" s="317"/>
      <c r="C37" s="324"/>
      <c r="D37" s="50" t="s">
        <v>69</v>
      </c>
      <c r="E37" s="44" t="str">
        <f>'Enexis - Stedin model - vert'!AK5</f>
        <v>Niet</v>
      </c>
    </row>
    <row r="38" spans="2:5" x14ac:dyDescent="0.25">
      <c r="B38" s="317"/>
      <c r="C38" s="324"/>
      <c r="D38" s="50" t="s">
        <v>70</v>
      </c>
      <c r="E38" s="44" t="str">
        <f>'Enexis - Stedin model - vert'!AL5</f>
        <v>Niet</v>
      </c>
    </row>
    <row r="39" spans="2:5" x14ac:dyDescent="0.25">
      <c r="B39" s="317"/>
      <c r="C39" s="324"/>
      <c r="D39" s="50" t="s">
        <v>71</v>
      </c>
      <c r="E39" s="44" t="str">
        <f>'Enexis - Stedin model - vert'!AM5</f>
        <v>Niet</v>
      </c>
    </row>
    <row r="40" spans="2:5" x14ac:dyDescent="0.25">
      <c r="B40" s="317"/>
      <c r="C40" s="324"/>
      <c r="D40" s="50" t="s">
        <v>72</v>
      </c>
      <c r="E40" s="44" t="str">
        <f>'Enexis - Stedin model - vert'!AN5</f>
        <v>Niet</v>
      </c>
    </row>
    <row r="41" spans="2:5" x14ac:dyDescent="0.25">
      <c r="B41" s="317"/>
      <c r="C41" s="324"/>
      <c r="D41" s="50" t="s">
        <v>73</v>
      </c>
      <c r="E41" s="44" t="str">
        <f>'Enexis - Stedin model - vert'!AO5</f>
        <v>Niet</v>
      </c>
    </row>
    <row r="42" spans="2:5" x14ac:dyDescent="0.25">
      <c r="B42" s="317"/>
      <c r="C42" s="324"/>
      <c r="D42" s="43" t="s">
        <v>74</v>
      </c>
      <c r="E42" s="44" t="str">
        <f>'Enexis - Stedin model - vert'!AP5</f>
        <v>Niet</v>
      </c>
    </row>
    <row r="43" spans="2:5" x14ac:dyDescent="0.25">
      <c r="B43" s="317"/>
      <c r="C43" s="324"/>
      <c r="D43" s="43" t="s">
        <v>75</v>
      </c>
      <c r="E43" s="44" t="str">
        <f>'Enexis - Stedin model - vert'!AQ5</f>
        <v>Niet</v>
      </c>
    </row>
    <row r="44" spans="2:5" x14ac:dyDescent="0.25">
      <c r="B44" s="317"/>
      <c r="C44" s="324"/>
      <c r="D44" s="43" t="s">
        <v>76</v>
      </c>
      <c r="E44" s="44" t="str">
        <f>'Enexis - Stedin model - vert'!AR5</f>
        <v>Niet</v>
      </c>
    </row>
    <row r="45" spans="2:5" x14ac:dyDescent="0.25">
      <c r="B45" s="317"/>
      <c r="C45" s="324"/>
      <c r="D45" s="43" t="s">
        <v>77</v>
      </c>
      <c r="E45" s="44" t="str">
        <f>'Enexis - Stedin model - vert'!AS5</f>
        <v>Niet</v>
      </c>
    </row>
    <row r="46" spans="2:5" x14ac:dyDescent="0.25">
      <c r="B46" s="317"/>
      <c r="C46" s="324"/>
      <c r="D46" s="43" t="s">
        <v>78</v>
      </c>
      <c r="E46" s="44" t="str">
        <f>'Enexis - Stedin model - vert'!AT5</f>
        <v>Niet</v>
      </c>
    </row>
    <row r="47" spans="2:5" x14ac:dyDescent="0.25">
      <c r="B47" s="317"/>
      <c r="C47" s="324"/>
      <c r="D47" s="43" t="s">
        <v>79</v>
      </c>
      <c r="E47" s="44" t="str">
        <f>'Enexis - Stedin model - vert'!AU5</f>
        <v>Niet</v>
      </c>
    </row>
    <row r="48" spans="2:5" x14ac:dyDescent="0.25">
      <c r="B48" s="317"/>
      <c r="C48" s="324"/>
      <c r="D48" s="43" t="s">
        <v>82</v>
      </c>
      <c r="E48" s="44" t="str">
        <f>'Enexis - Stedin model - vert'!AV5</f>
        <v>Niet</v>
      </c>
    </row>
    <row r="49" spans="2:6" x14ac:dyDescent="0.25">
      <c r="B49" s="317"/>
      <c r="C49" s="324"/>
      <c r="D49" s="43" t="s">
        <v>91</v>
      </c>
      <c r="E49" s="44" t="str">
        <f>'Enexis - Stedin model - vert'!AW5</f>
        <v>Niet</v>
      </c>
    </row>
    <row r="50" spans="2:6" x14ac:dyDescent="0.25">
      <c r="B50" s="317"/>
      <c r="C50" s="324"/>
      <c r="D50" s="107" t="s">
        <v>496</v>
      </c>
      <c r="E50" s="108" t="str">
        <f>'Enexis - Stedin model - vert'!AX5</f>
        <v>Niet</v>
      </c>
    </row>
    <row r="51" spans="2:6" x14ac:dyDescent="0.25">
      <c r="B51" s="317"/>
      <c r="C51" s="324"/>
      <c r="D51" s="107" t="s">
        <v>559</v>
      </c>
      <c r="E51" s="108" t="str">
        <f>'Enexis - Stedin model - vert'!AY5</f>
        <v>Niet</v>
      </c>
      <c r="F51" s="49"/>
    </row>
    <row r="52" spans="2:6" x14ac:dyDescent="0.25">
      <c r="B52" s="317"/>
      <c r="C52" s="324"/>
      <c r="D52" s="43" t="s">
        <v>493</v>
      </c>
      <c r="E52" s="44" t="str">
        <f>'Enexis - Stedin model - vert'!AZ5</f>
        <v>Niet</v>
      </c>
    </row>
    <row r="53" spans="2:6" ht="3" customHeight="1" x14ac:dyDescent="0.25">
      <c r="B53" s="317"/>
      <c r="C53" s="184"/>
      <c r="D53" s="185"/>
      <c r="E53" s="186"/>
    </row>
    <row r="54" spans="2:6" x14ac:dyDescent="0.25">
      <c r="B54" s="317"/>
      <c r="C54" s="324" t="s">
        <v>765</v>
      </c>
      <c r="D54" s="68" t="str">
        <f>'Enexis - Stedin model - vert'!BR4</f>
        <v>IsParticulier</v>
      </c>
      <c r="E54" s="44" t="str">
        <f>'Enexis - Stedin model - vert'!BR5</f>
        <v>Ja</v>
      </c>
    </row>
    <row r="55" spans="2:6" x14ac:dyDescent="0.25">
      <c r="B55" s="317"/>
      <c r="C55" s="324"/>
      <c r="D55" s="68" t="str">
        <f>'Enexis - Stedin model - vert'!BS4</f>
        <v>Aansluitwijze</v>
      </c>
      <c r="E55" s="44" t="str">
        <f>'Enexis - Stedin model - vert'!BS5</f>
        <v>Ja</v>
      </c>
    </row>
    <row r="56" spans="2:6" x14ac:dyDescent="0.25">
      <c r="B56" s="317"/>
      <c r="C56" s="324"/>
      <c r="D56" s="68" t="str">
        <f>'Enexis - Stedin model - vert'!BT4</f>
        <v>Aansluitleiding [+]</v>
      </c>
      <c r="E56" s="44" t="str">
        <f>'Enexis - Stedin model - vert'!BT5</f>
        <v>Ja</v>
      </c>
    </row>
    <row r="57" spans="2:6" x14ac:dyDescent="0.25">
      <c r="B57" s="317"/>
      <c r="C57" s="324"/>
      <c r="D57" s="68" t="str">
        <f>'Enexis - Stedin model - vert'!BU4</f>
        <v>Aanboring [+]</v>
      </c>
      <c r="E57" s="44" t="str">
        <f>'Enexis - Stedin model - vert'!BU5</f>
        <v>Ja</v>
      </c>
    </row>
    <row r="58" spans="2:6" x14ac:dyDescent="0.25">
      <c r="B58" s="317"/>
      <c r="C58" s="324"/>
      <c r="D58" s="68" t="str">
        <f>'Enexis - Stedin model - vert'!BV4</f>
        <v>UitgevoerdeActiviteitMeter</v>
      </c>
      <c r="E58" s="44" t="str">
        <f>'Enexis - Stedin model - vert'!BV5</f>
        <v>Ja</v>
      </c>
    </row>
    <row r="59" spans="2:6" x14ac:dyDescent="0.25">
      <c r="B59" s="317"/>
      <c r="C59" s="324"/>
      <c r="D59" s="68" t="str">
        <f>'Enexis - Stedin model - vert'!BW4</f>
        <v>NieuweMeter [+]</v>
      </c>
      <c r="E59" s="44" t="str">
        <f>'Enexis - Stedin model - vert'!BW5</f>
        <v>Optie</v>
      </c>
    </row>
    <row r="60" spans="2:6" x14ac:dyDescent="0.25">
      <c r="B60" s="317"/>
      <c r="C60" s="324"/>
      <c r="D60" s="68" t="str">
        <f>'Enexis - Stedin model - vert'!BX4</f>
        <v>VerwijderdeMeter [+]</v>
      </c>
      <c r="E60" s="44" t="str">
        <f>'Enexis - Stedin model - vert'!BX5</f>
        <v>Optie</v>
      </c>
    </row>
    <row r="61" spans="2:6" x14ac:dyDescent="0.25">
      <c r="B61" s="317"/>
      <c r="C61" s="324"/>
      <c r="D61" s="68" t="str">
        <f>'Enexis - Stedin model - vert'!BY4</f>
        <v>Hoofdinfra [+]</v>
      </c>
      <c r="E61" s="44" t="str">
        <f>'Enexis - Stedin model - vert'!BY5</f>
        <v>Ja</v>
      </c>
    </row>
    <row r="62" spans="2:6" x14ac:dyDescent="0.25">
      <c r="B62" s="317"/>
      <c r="C62" s="324"/>
      <c r="D62" s="68" t="str">
        <f>'Enexis - Stedin model - vert'!BZ4</f>
        <v>Component [+]</v>
      </c>
      <c r="E62" s="44" t="str">
        <f>'Enexis - Stedin model - vert'!BZ5</f>
        <v>Optie</v>
      </c>
    </row>
    <row r="63" spans="2:6" x14ac:dyDescent="0.25">
      <c r="B63" s="317"/>
      <c r="C63" s="324"/>
      <c r="D63" s="68" t="str">
        <f>'Enexis - Stedin model - vert'!CA4</f>
        <v>TypeGeveldoorvoer</v>
      </c>
      <c r="E63" s="44" t="str">
        <f>'Enexis - Stedin model - vert'!CA5</f>
        <v>Nee</v>
      </c>
    </row>
    <row r="64" spans="2:6" x14ac:dyDescent="0.25">
      <c r="B64" s="317"/>
      <c r="C64" s="324"/>
      <c r="D64" s="68" t="str">
        <f>'Enexis - Stedin model - vert'!CB4</f>
        <v>Installatienummer</v>
      </c>
      <c r="E64" s="44" t="str">
        <f>'Enexis - Stedin model - vert'!CB5</f>
        <v>Nee</v>
      </c>
    </row>
    <row r="65" spans="2:5" x14ac:dyDescent="0.25">
      <c r="B65" s="317"/>
      <c r="C65" s="324"/>
      <c r="D65" s="68" t="str">
        <f>'Enexis - Stedin model - vert'!CC4</f>
        <v>InstallatienummerPrimair</v>
      </c>
      <c r="E65" s="44" t="str">
        <f>'Enexis - Stedin model - vert'!CC5</f>
        <v>Optie</v>
      </c>
    </row>
    <row r="66" spans="2:5" x14ac:dyDescent="0.25">
      <c r="B66" s="317"/>
      <c r="C66" s="324"/>
      <c r="D66" s="68" t="str">
        <f>'Enexis - Stedin model - vert'!CD4</f>
        <v>Uitvoeringswijze</v>
      </c>
      <c r="E66" s="44" t="str">
        <f>'Enexis - Stedin model - vert'!CD5</f>
        <v>Nee</v>
      </c>
    </row>
    <row r="67" spans="2:5" ht="2.4500000000000002" customHeight="1" x14ac:dyDescent="0.25">
      <c r="B67" s="317"/>
      <c r="C67" s="184"/>
      <c r="D67" s="185"/>
      <c r="E67" s="186"/>
    </row>
    <row r="68" spans="2:5" x14ac:dyDescent="0.25">
      <c r="B68" s="317"/>
      <c r="C68" s="326" t="s">
        <v>773</v>
      </c>
      <c r="D68" s="68" t="str">
        <f>'Enexis - Stedin model - vert'!CF4</f>
        <v>Hoofdinfra [+]</v>
      </c>
      <c r="E68" s="44" t="str">
        <f>'Enexis - Stedin model - vert'!CF5</f>
        <v>Niet</v>
      </c>
    </row>
    <row r="69" spans="2:5" x14ac:dyDescent="0.25">
      <c r="B69" s="317"/>
      <c r="C69" s="327"/>
      <c r="D69" s="68" t="str">
        <f>'Enexis - Stedin model - vert'!CG4</f>
        <v>Aansluitkabel [+]</v>
      </c>
      <c r="E69" s="44" t="str">
        <f>'Enexis - Stedin model - vert'!CG5</f>
        <v>Niet</v>
      </c>
    </row>
    <row r="70" spans="2:5" x14ac:dyDescent="0.25">
      <c r="B70" s="317"/>
      <c r="C70" s="328"/>
      <c r="D70" s="68" t="str">
        <f>'Enexis - Stedin model - vert'!CH4</f>
        <v>Mof [+]</v>
      </c>
      <c r="E70" s="44" t="str">
        <f>'Enexis - Stedin model - vert'!CH5</f>
        <v>Niet</v>
      </c>
    </row>
    <row r="71" spans="2:5" ht="2.4500000000000002" customHeight="1" x14ac:dyDescent="0.25">
      <c r="B71" s="317"/>
      <c r="C71" s="184"/>
      <c r="D71" s="185"/>
      <c r="E71" s="186"/>
    </row>
    <row r="72" spans="2:5" x14ac:dyDescent="0.25">
      <c r="B72" s="317"/>
      <c r="C72" s="324" t="s">
        <v>776</v>
      </c>
      <c r="D72" s="68" t="str">
        <f>'Enexis - Stedin model - vert'!CJ4</f>
        <v>Hoofdinfra [+]</v>
      </c>
      <c r="E72" s="44" t="str">
        <f>'Enexis - Stedin model - vert'!CJ5</f>
        <v>Niet</v>
      </c>
    </row>
    <row r="73" spans="2:5" x14ac:dyDescent="0.25">
      <c r="B73" s="317"/>
      <c r="C73" s="324"/>
      <c r="D73" s="68" t="str">
        <f>'Enexis - Stedin model - vert'!CK4</f>
        <v>Aansluitkabel [+]</v>
      </c>
      <c r="E73" s="44" t="str">
        <f>'Enexis - Stedin model - vert'!CK5</f>
        <v>Niet</v>
      </c>
    </row>
    <row r="74" spans="2:5" x14ac:dyDescent="0.25">
      <c r="B74" s="317"/>
      <c r="C74" s="324"/>
      <c r="D74" s="68" t="str">
        <f>'Enexis - Stedin model - vert'!CL4</f>
        <v>Koppeling [+]</v>
      </c>
      <c r="E74" s="44" t="str">
        <f>'Enexis - Stedin model - vert'!CL5</f>
        <v>Niet</v>
      </c>
    </row>
    <row r="75" spans="2:5" ht="2.4500000000000002" customHeight="1" x14ac:dyDescent="0.25">
      <c r="B75" s="317"/>
      <c r="C75" s="184"/>
      <c r="D75" s="185"/>
      <c r="E75" s="186"/>
    </row>
    <row r="76" spans="2:5" x14ac:dyDescent="0.25">
      <c r="B76" s="317"/>
      <c r="C76" s="324" t="s">
        <v>777</v>
      </c>
      <c r="D76" s="68" t="str">
        <f>'Enexis - Stedin model - vert'!CN4</f>
        <v>Aansluitkabel [+]</v>
      </c>
      <c r="E76" s="44" t="str">
        <f>'Enexis - Stedin model - vert'!CN5</f>
        <v>Niet</v>
      </c>
    </row>
    <row r="77" spans="2:5" x14ac:dyDescent="0.25">
      <c r="B77" s="317"/>
      <c r="C77" s="324"/>
      <c r="D77" s="68" t="str">
        <f>'Enexis - Stedin model - vert'!CO4</f>
        <v>Koppeling [+]</v>
      </c>
      <c r="E77" s="44" t="str">
        <f>'Enexis - Stedin model - vert'!CO5</f>
        <v>Niet</v>
      </c>
    </row>
    <row r="78" spans="2:5" ht="2.4500000000000002" customHeight="1" x14ac:dyDescent="0.25">
      <c r="B78" s="183"/>
      <c r="C78" s="184"/>
      <c r="D78" s="185"/>
      <c r="E78" s="186"/>
    </row>
    <row r="79" spans="2:5" ht="15.75" thickBot="1" x14ac:dyDescent="0.3">
      <c r="B79" s="48"/>
      <c r="C79" s="48"/>
      <c r="D79" s="47"/>
      <c r="E79" s="46"/>
    </row>
    <row r="80" spans="2:5" ht="14.45" customHeight="1" x14ac:dyDescent="0.25">
      <c r="B80" s="320" t="s">
        <v>492</v>
      </c>
      <c r="C80" s="325" t="s">
        <v>502</v>
      </c>
      <c r="D80" s="43" t="s">
        <v>491</v>
      </c>
      <c r="E80" s="45" t="str">
        <f>'Enexis - Stedin model - vert'!BB5</f>
        <v>Niet</v>
      </c>
    </row>
    <row r="81" spans="2:5" x14ac:dyDescent="0.25">
      <c r="B81" s="321"/>
      <c r="C81" s="325"/>
      <c r="D81" s="43" t="s">
        <v>490</v>
      </c>
      <c r="E81" s="44" t="str">
        <f>'Enexis - Stedin model - vert'!BC5</f>
        <v>Niet</v>
      </c>
    </row>
    <row r="82" spans="2:5" x14ac:dyDescent="0.25">
      <c r="B82" s="321"/>
      <c r="C82" s="325"/>
      <c r="D82" s="43" t="s">
        <v>489</v>
      </c>
      <c r="E82" s="44" t="str">
        <f>'Enexis - Stedin model - vert'!BG5</f>
        <v>Niet</v>
      </c>
    </row>
    <row r="83" spans="2:5" x14ac:dyDescent="0.25">
      <c r="B83" s="321"/>
      <c r="C83" s="325"/>
      <c r="D83" s="43" t="s">
        <v>488</v>
      </c>
      <c r="E83" s="44" t="str">
        <f>'Enexis - Stedin model - vert'!BD5</f>
        <v>Niet</v>
      </c>
    </row>
    <row r="84" spans="2:5" x14ac:dyDescent="0.25">
      <c r="B84" s="321"/>
      <c r="C84" s="325"/>
      <c r="D84" s="43" t="s">
        <v>487</v>
      </c>
      <c r="E84" s="44" t="str">
        <f>'Enexis - Stedin model - vert'!BE5</f>
        <v>Niet</v>
      </c>
    </row>
    <row r="85" spans="2:5" x14ac:dyDescent="0.25">
      <c r="B85" s="321"/>
      <c r="C85" s="325"/>
      <c r="D85" s="43" t="s">
        <v>486</v>
      </c>
      <c r="E85" s="44" t="str">
        <f>'Enexis - Stedin model - vert'!BH5</f>
        <v>Niet</v>
      </c>
    </row>
    <row r="86" spans="2:5" x14ac:dyDescent="0.25">
      <c r="B86" s="321"/>
      <c r="C86" s="325"/>
      <c r="D86" s="43" t="s">
        <v>553</v>
      </c>
      <c r="E86" s="44" t="str">
        <f>'Enexis - Stedin model - vert'!BJ5</f>
        <v>Niet</v>
      </c>
    </row>
    <row r="87" spans="2:5" x14ac:dyDescent="0.25">
      <c r="B87" s="321"/>
      <c r="C87" s="325"/>
      <c r="D87" s="43" t="s">
        <v>554</v>
      </c>
      <c r="E87" s="44" t="str">
        <f>'Enexis - Stedin model - vert'!BK5</f>
        <v>Niet</v>
      </c>
    </row>
    <row r="88" spans="2:5" x14ac:dyDescent="0.25">
      <c r="B88" s="321"/>
      <c r="C88" s="325"/>
      <c r="D88" s="43" t="s">
        <v>555</v>
      </c>
      <c r="E88" s="44" t="str">
        <f>'Enexis - Stedin model - vert'!BL5</f>
        <v>Niet</v>
      </c>
    </row>
    <row r="89" spans="2:5" x14ac:dyDescent="0.25">
      <c r="B89" s="321"/>
      <c r="C89" s="325"/>
      <c r="D89" s="43" t="s">
        <v>556</v>
      </c>
      <c r="E89" s="44" t="str">
        <f>'Enexis - Stedin model - vert'!BM5</f>
        <v>Niet</v>
      </c>
    </row>
    <row r="90" spans="2:5" x14ac:dyDescent="0.25">
      <c r="B90" s="321"/>
      <c r="C90" s="325"/>
      <c r="D90" s="43" t="s">
        <v>557</v>
      </c>
      <c r="E90" s="44" t="str">
        <f>'Enexis - Stedin model - vert'!BN5</f>
        <v>Niet</v>
      </c>
    </row>
    <row r="91" spans="2:5" x14ac:dyDescent="0.25">
      <c r="B91" s="321"/>
      <c r="C91" s="325"/>
      <c r="D91" s="43" t="s">
        <v>558</v>
      </c>
      <c r="E91" s="44" t="str">
        <f>'Enexis - Stedin model - vert'!BO5</f>
        <v>Niet</v>
      </c>
    </row>
    <row r="92" spans="2:5" ht="15.75" thickBot="1" x14ac:dyDescent="0.3">
      <c r="B92" s="321"/>
      <c r="C92" s="325"/>
      <c r="D92" s="43" t="s">
        <v>383</v>
      </c>
      <c r="E92" s="42" t="str">
        <f>'Enexis - Stedin model - vert'!BP5</f>
        <v>Niet</v>
      </c>
    </row>
    <row r="93" spans="2:5" ht="1.9" customHeight="1" x14ac:dyDescent="0.25">
      <c r="B93" s="321"/>
      <c r="C93" s="191"/>
      <c r="D93" s="191"/>
      <c r="E93" s="191"/>
    </row>
    <row r="94" spans="2:5" x14ac:dyDescent="0.25">
      <c r="B94" s="321"/>
      <c r="C94" s="323" t="s">
        <v>776</v>
      </c>
      <c r="D94" s="43" t="str">
        <f>'Enexis - Stedin model - vert'!CQ4</f>
        <v>AOPGeplaatst</v>
      </c>
      <c r="E94" s="44" t="str">
        <f>'Enexis - Stedin model - vert'!CQ5</f>
        <v>Niet</v>
      </c>
    </row>
    <row r="95" spans="2:5" x14ac:dyDescent="0.25">
      <c r="B95" s="321"/>
      <c r="C95" s="323"/>
      <c r="D95" s="43" t="str">
        <f>'Enexis - Stedin model - vert'!CR4</f>
        <v>RedenAOPNietGeaard</v>
      </c>
      <c r="E95" s="44" t="str">
        <f>'Enexis - Stedin model - vert'!CR5</f>
        <v>Niet</v>
      </c>
    </row>
    <row r="96" spans="2:5" x14ac:dyDescent="0.25">
      <c r="B96" s="321"/>
      <c r="C96" s="323"/>
      <c r="D96" s="43" t="str">
        <f>'Enexis - Stedin model - vert'!CS4</f>
        <v>IsDoorgetrokken</v>
      </c>
      <c r="E96" s="44" t="str">
        <f>'Enexis - Stedin model - vert'!CS5</f>
        <v>Niet</v>
      </c>
    </row>
    <row r="97" spans="2:5" x14ac:dyDescent="0.25">
      <c r="B97" s="321"/>
      <c r="C97" s="323"/>
      <c r="D97" s="43" t="str">
        <f>'Enexis - Stedin model - vert'!CT4</f>
        <v>RedenNietDoortrekken</v>
      </c>
      <c r="E97" s="44" t="str">
        <f>'Enexis - Stedin model - vert'!CT5</f>
        <v>Niet</v>
      </c>
    </row>
    <row r="98" spans="2:5" x14ac:dyDescent="0.25">
      <c r="B98" s="321"/>
      <c r="C98" s="323"/>
      <c r="D98" s="43" t="str">
        <f>'Enexis - Stedin model - vert'!CU4</f>
        <v>IsKabelInEVIngevoerd</v>
      </c>
      <c r="E98" s="44" t="str">
        <f>'Enexis - Stedin model - vert'!CU5</f>
        <v>Niet</v>
      </c>
    </row>
    <row r="99" spans="2:5" ht="1.9" customHeight="1" x14ac:dyDescent="0.25">
      <c r="B99" s="321"/>
      <c r="C99" s="192"/>
      <c r="D99" s="169"/>
      <c r="E99" s="169"/>
    </row>
    <row r="100" spans="2:5" x14ac:dyDescent="0.25">
      <c r="B100" s="321"/>
      <c r="C100" s="323" t="s">
        <v>765</v>
      </c>
      <c r="D100" s="43" t="str">
        <f>'Enexis - Stedin model - vert'!CW4</f>
        <v>WijzeOplevering</v>
      </c>
      <c r="E100" s="44" t="str">
        <f>'Enexis - Stedin model - vert'!CW5</f>
        <v>Niet</v>
      </c>
    </row>
    <row r="101" spans="2:5" x14ac:dyDescent="0.25">
      <c r="B101" s="321"/>
      <c r="C101" s="323"/>
      <c r="D101" s="43" t="str">
        <f>'Enexis - Stedin model - vert'!CX4</f>
        <v>RedenTraditioneleMeter</v>
      </c>
      <c r="E101" s="44" t="str">
        <f>'Enexis - Stedin model - vert'!CX5</f>
        <v>Niet</v>
      </c>
    </row>
    <row r="102" spans="2:5" x14ac:dyDescent="0.25">
      <c r="B102" s="321"/>
      <c r="C102" s="323"/>
      <c r="D102" s="43" t="str">
        <f>'Enexis - Stedin model - vert'!CY4</f>
        <v>VerwijderdeMeter [+]</v>
      </c>
      <c r="E102" s="44" t="str">
        <f>'Enexis - Stedin model - vert'!CY5</f>
        <v>Niet</v>
      </c>
    </row>
    <row r="103" spans="2:5" x14ac:dyDescent="0.25">
      <c r="B103" s="322"/>
      <c r="C103" s="323"/>
      <c r="D103" s="43" t="str">
        <f>'Enexis - Stedin model - vert'!CZ4</f>
        <v>NieuweMeter [+]</v>
      </c>
      <c r="E103" s="44" t="str">
        <f>'Enexis - Stedin model - vert'!CZ5</f>
        <v>Niet</v>
      </c>
    </row>
    <row r="104" spans="2:5" ht="2.4500000000000002" customHeight="1" x14ac:dyDescent="0.25">
      <c r="C104" s="169"/>
      <c r="D104" s="169"/>
      <c r="E104" s="169"/>
    </row>
  </sheetData>
  <mergeCells count="19">
    <mergeCell ref="B80:B103"/>
    <mergeCell ref="C94:C98"/>
    <mergeCell ref="C100:C103"/>
    <mergeCell ref="C11:C32"/>
    <mergeCell ref="C34:C52"/>
    <mergeCell ref="C80:C92"/>
    <mergeCell ref="C54:C66"/>
    <mergeCell ref="C68:C70"/>
    <mergeCell ref="C72:C74"/>
    <mergeCell ref="C76:C77"/>
    <mergeCell ref="B9:B77"/>
    <mergeCell ref="C1:D1"/>
    <mergeCell ref="B2:B7"/>
    <mergeCell ref="C2:D2"/>
    <mergeCell ref="C3:D3"/>
    <mergeCell ref="C4:D4"/>
    <mergeCell ref="C5:D5"/>
    <mergeCell ref="C6:D6"/>
    <mergeCell ref="C7:D7"/>
  </mergeCells>
  <pageMargins left="0.7" right="0.7" top="0.75" bottom="0.75" header="0.3" footer="0.3"/>
  <pageSetup paperSize="9" orientation="portrait"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Blad14">
    <tabColor rgb="FF0070C0"/>
  </sheetPr>
  <dimension ref="B1:CZ63"/>
  <sheetViews>
    <sheetView showGridLines="0" zoomScale="70" zoomScaleNormal="70" workbookViewId="0">
      <pane xSplit="8" ySplit="4" topLeftCell="I5" activePane="bottomRight" state="frozen"/>
      <selection activeCell="J39" sqref="J39"/>
      <selection pane="topRight" activeCell="J39" sqref="J39"/>
      <selection pane="bottomLeft" activeCell="J39" sqref="J39"/>
      <selection pane="bottomRight" activeCell="T5" sqref="T5"/>
    </sheetView>
  </sheetViews>
  <sheetFormatPr defaultRowHeight="15" x14ac:dyDescent="0.25"/>
  <cols>
    <col min="1" max="1" width="4.28515625" customWidth="1"/>
    <col min="2" max="2" width="21.140625" bestFit="1" customWidth="1"/>
    <col min="3" max="3" width="23.5703125" customWidth="1"/>
    <col min="4" max="4" width="20.5703125" bestFit="1" customWidth="1"/>
    <col min="5" max="5" width="19.7109375" bestFit="1" customWidth="1"/>
    <col min="6" max="6" width="17.42578125" bestFit="1" customWidth="1"/>
    <col min="7" max="7" width="22" bestFit="1" customWidth="1"/>
    <col min="9" max="9" width="13.28515625" style="48" bestFit="1" customWidth="1"/>
    <col min="10" max="10" width="1" customWidth="1"/>
    <col min="11" max="18" width="15.7109375" style="48" customWidth="1"/>
    <col min="19" max="19" width="20.28515625" style="48" bestFit="1" customWidth="1"/>
    <col min="20" max="20" width="25" style="48" bestFit="1" customWidth="1"/>
    <col min="21" max="21" width="18.85546875" style="48" bestFit="1" customWidth="1"/>
    <col min="22" max="22" width="21.7109375" style="48" customWidth="1"/>
    <col min="23" max="23" width="24.5703125" style="48" bestFit="1" customWidth="1"/>
    <col min="24" max="32" width="15.7109375" style="48" customWidth="1"/>
    <col min="33" max="33" width="1" customWidth="1"/>
    <col min="34" max="34" width="17.140625" style="48" bestFit="1" customWidth="1"/>
    <col min="35" max="39" width="15.7109375" style="48" customWidth="1"/>
    <col min="40" max="40" width="18" style="48" bestFit="1" customWidth="1"/>
    <col min="41" max="41" width="15.7109375" style="48" customWidth="1"/>
    <col min="42" max="42" width="15.28515625" style="48" bestFit="1" customWidth="1"/>
    <col min="43" max="43" width="24.140625" style="48" bestFit="1" customWidth="1"/>
    <col min="44" max="44" width="20" style="48" bestFit="1" customWidth="1"/>
    <col min="45" max="45" width="17.7109375" style="48" bestFit="1" customWidth="1"/>
    <col min="46" max="52" width="15.7109375" style="48" customWidth="1"/>
    <col min="53" max="53" width="4.28515625" style="48" customWidth="1"/>
    <col min="54" max="54" width="16.85546875" style="48" bestFit="1" customWidth="1"/>
    <col min="55" max="55" width="15.7109375" style="48" customWidth="1"/>
    <col min="56" max="56" width="21.7109375" style="48" bestFit="1" customWidth="1"/>
    <col min="57" max="57" width="17.42578125" style="48" bestFit="1" customWidth="1"/>
    <col min="58" max="58" width="0.7109375" style="48" customWidth="1"/>
    <col min="59" max="59" width="15.7109375" style="48" customWidth="1"/>
    <col min="60" max="60" width="16.85546875" style="48" bestFit="1" customWidth="1"/>
    <col min="61" max="61" width="0.7109375" style="48" customWidth="1"/>
    <col min="62" max="63" width="17.140625" style="48" customWidth="1"/>
    <col min="64" max="65" width="15.7109375" style="48" customWidth="1"/>
    <col min="66" max="67" width="16.28515625" style="48" customWidth="1"/>
    <col min="68" max="68" width="17" style="48" customWidth="1"/>
    <col min="70" max="82" width="15.7109375" style="48" customWidth="1"/>
    <col min="83" max="83" width="5.85546875" customWidth="1"/>
    <col min="84" max="86" width="15.7109375" style="48" customWidth="1"/>
    <col min="87" max="87" width="5.85546875" customWidth="1"/>
    <col min="88" max="90" width="15.7109375" style="48" customWidth="1"/>
    <col min="91" max="91" width="5.85546875" customWidth="1"/>
    <col min="92" max="93" width="15.7109375" style="48" customWidth="1"/>
    <col min="94" max="94" width="5.85546875" customWidth="1"/>
    <col min="95" max="99" width="15.7109375" style="48" customWidth="1"/>
    <col min="100" max="100" width="5.85546875" customWidth="1"/>
    <col min="101" max="104" width="15.7109375" style="48" customWidth="1"/>
  </cols>
  <sheetData>
    <row r="1" spans="2:104" ht="15.75" thickBot="1" x14ac:dyDescent="0.3"/>
    <row r="2" spans="2:104" x14ac:dyDescent="0.25">
      <c r="B2" s="335" t="s">
        <v>505</v>
      </c>
      <c r="C2" s="336"/>
      <c r="D2" s="336"/>
      <c r="E2" s="336"/>
      <c r="F2" s="336"/>
      <c r="G2" s="337"/>
      <c r="H2" s="55"/>
      <c r="I2" s="335" t="s">
        <v>503</v>
      </c>
      <c r="J2" s="336"/>
      <c r="K2" s="336"/>
      <c r="L2" s="336"/>
      <c r="M2" s="336"/>
      <c r="N2" s="336"/>
      <c r="O2" s="336"/>
      <c r="P2" s="336"/>
      <c r="Q2" s="336"/>
      <c r="R2" s="336"/>
      <c r="S2" s="336"/>
      <c r="T2" s="336"/>
      <c r="U2" s="336"/>
      <c r="V2" s="336"/>
      <c r="W2" s="336"/>
      <c r="X2" s="336"/>
      <c r="Y2" s="336"/>
      <c r="Z2" s="336"/>
      <c r="AA2" s="336"/>
      <c r="AB2" s="336"/>
      <c r="AC2" s="336"/>
      <c r="AD2" s="336"/>
      <c r="AE2" s="336"/>
      <c r="AF2" s="336"/>
      <c r="AG2" s="336"/>
      <c r="AH2" s="336"/>
      <c r="AI2" s="336"/>
      <c r="AJ2" s="336"/>
      <c r="AK2" s="336"/>
      <c r="AL2" s="336"/>
      <c r="AM2" s="336"/>
      <c r="AN2" s="336"/>
      <c r="AO2" s="336"/>
      <c r="AP2" s="336"/>
      <c r="AQ2" s="336"/>
      <c r="AR2" s="336"/>
      <c r="AS2" s="336"/>
      <c r="AT2" s="336"/>
      <c r="AU2" s="336"/>
      <c r="AV2" s="336"/>
      <c r="AW2" s="336"/>
      <c r="AX2" s="336"/>
      <c r="AY2" s="336"/>
      <c r="AZ2" s="337"/>
      <c r="BB2" s="338" t="s">
        <v>492</v>
      </c>
      <c r="BC2" s="339"/>
      <c r="BD2" s="339"/>
      <c r="BE2" s="339"/>
      <c r="BF2" s="339"/>
      <c r="BG2" s="339"/>
      <c r="BH2" s="339"/>
      <c r="BI2" s="339"/>
      <c r="BJ2" s="339"/>
      <c r="BK2" s="339"/>
      <c r="BL2" s="339"/>
      <c r="BM2" s="339"/>
      <c r="BN2" s="339"/>
      <c r="BO2" s="339"/>
      <c r="BP2" s="340"/>
      <c r="BR2" s="342" t="s">
        <v>770</v>
      </c>
      <c r="BS2" s="342"/>
      <c r="BT2" s="342"/>
      <c r="BU2" s="342"/>
      <c r="BV2" s="342"/>
      <c r="BW2" s="342"/>
      <c r="BX2" s="342"/>
      <c r="BY2" s="342"/>
      <c r="BZ2" s="342"/>
      <c r="CA2" s="342"/>
      <c r="CB2" s="342"/>
      <c r="CC2" s="342"/>
      <c r="CD2" s="342"/>
      <c r="CF2" s="342" t="s">
        <v>772</v>
      </c>
      <c r="CG2" s="342"/>
      <c r="CH2" s="342"/>
      <c r="CJ2" s="342" t="s">
        <v>774</v>
      </c>
      <c r="CK2" s="342"/>
      <c r="CL2" s="342"/>
      <c r="CN2" s="342" t="s">
        <v>775</v>
      </c>
      <c r="CO2" s="342"/>
      <c r="CQ2" s="342" t="s">
        <v>783</v>
      </c>
      <c r="CR2" s="342"/>
      <c r="CS2" s="342"/>
      <c r="CT2" s="342"/>
      <c r="CU2" s="342"/>
      <c r="CW2" s="287" t="s">
        <v>784</v>
      </c>
      <c r="CX2" s="287"/>
      <c r="CY2" s="287"/>
      <c r="CZ2" s="287"/>
    </row>
    <row r="3" spans="2:104" x14ac:dyDescent="0.25">
      <c r="B3" s="341" t="s">
        <v>264</v>
      </c>
      <c r="C3" s="323" t="s">
        <v>265</v>
      </c>
      <c r="D3" s="323" t="s">
        <v>266</v>
      </c>
      <c r="E3" s="323" t="s">
        <v>267</v>
      </c>
      <c r="F3" s="323" t="s">
        <v>268</v>
      </c>
      <c r="G3" s="329" t="s">
        <v>269</v>
      </c>
      <c r="H3" s="55"/>
      <c r="I3" s="114" t="s">
        <v>502</v>
      </c>
      <c r="J3" s="54"/>
      <c r="K3" s="323" t="s">
        <v>501</v>
      </c>
      <c r="L3" s="323"/>
      <c r="M3" s="323"/>
      <c r="N3" s="323"/>
      <c r="O3" s="323"/>
      <c r="P3" s="323"/>
      <c r="Q3" s="323"/>
      <c r="R3" s="323"/>
      <c r="S3" s="323"/>
      <c r="T3" s="323"/>
      <c r="U3" s="323"/>
      <c r="V3" s="323"/>
      <c r="W3" s="323"/>
      <c r="X3" s="323"/>
      <c r="Y3" s="323"/>
      <c r="Z3" s="323"/>
      <c r="AA3" s="323"/>
      <c r="AB3" s="323"/>
      <c r="AC3" s="323"/>
      <c r="AD3" s="323"/>
      <c r="AE3" s="323"/>
      <c r="AF3" s="323"/>
      <c r="AG3" s="53"/>
      <c r="AH3" s="323" t="s">
        <v>497</v>
      </c>
      <c r="AI3" s="323"/>
      <c r="AJ3" s="323"/>
      <c r="AK3" s="323"/>
      <c r="AL3" s="323"/>
      <c r="AM3" s="323"/>
      <c r="AN3" s="323"/>
      <c r="AO3" s="323"/>
      <c r="AP3" s="323"/>
      <c r="AQ3" s="323"/>
      <c r="AR3" s="323"/>
      <c r="AS3" s="323"/>
      <c r="AT3" s="323"/>
      <c r="AU3" s="323"/>
      <c r="AV3" s="323"/>
      <c r="AW3" s="323"/>
      <c r="AX3" s="323"/>
      <c r="AY3" s="323"/>
      <c r="AZ3" s="329"/>
      <c r="BB3" s="330" t="s">
        <v>497</v>
      </c>
      <c r="BC3" s="331"/>
      <c r="BD3" s="331"/>
      <c r="BE3" s="332"/>
      <c r="BF3" s="60"/>
      <c r="BG3" s="333" t="s">
        <v>501</v>
      </c>
      <c r="BH3" s="332"/>
      <c r="BI3" s="60"/>
      <c r="BJ3" s="333" t="s">
        <v>502</v>
      </c>
      <c r="BK3" s="331"/>
      <c r="BL3" s="331"/>
      <c r="BM3" s="331"/>
      <c r="BN3" s="331"/>
      <c r="BO3" s="331"/>
      <c r="BP3" s="334"/>
      <c r="BR3" s="342"/>
      <c r="BS3" s="342"/>
      <c r="BT3" s="342"/>
      <c r="BU3" s="342"/>
      <c r="BV3" s="342"/>
      <c r="BW3" s="342"/>
      <c r="BX3" s="342"/>
      <c r="BY3" s="342"/>
      <c r="BZ3" s="342"/>
      <c r="CA3" s="342"/>
      <c r="CB3" s="342"/>
      <c r="CC3" s="342"/>
      <c r="CD3" s="342"/>
      <c r="CF3" s="342"/>
      <c r="CG3" s="342"/>
      <c r="CH3" s="342"/>
      <c r="CJ3" s="342"/>
      <c r="CK3" s="342"/>
      <c r="CL3" s="342"/>
      <c r="CN3" s="342"/>
      <c r="CO3" s="342"/>
      <c r="CQ3" s="342"/>
      <c r="CR3" s="342"/>
      <c r="CS3" s="342"/>
      <c r="CT3" s="342"/>
      <c r="CU3" s="342"/>
      <c r="CW3" s="287"/>
      <c r="CX3" s="287"/>
      <c r="CY3" s="287"/>
      <c r="CZ3" s="287"/>
    </row>
    <row r="4" spans="2:104" x14ac:dyDescent="0.25">
      <c r="B4" s="341"/>
      <c r="C4" s="323"/>
      <c r="D4" s="323"/>
      <c r="E4" s="323"/>
      <c r="F4" s="323"/>
      <c r="G4" s="329"/>
      <c r="H4" s="57"/>
      <c r="I4" s="120" t="s">
        <v>110</v>
      </c>
      <c r="J4" s="61"/>
      <c r="K4" s="62" t="s">
        <v>22</v>
      </c>
      <c r="L4" s="62" t="s">
        <v>23</v>
      </c>
      <c r="M4" s="98" t="s">
        <v>24</v>
      </c>
      <c r="N4" s="62" t="s">
        <v>25</v>
      </c>
      <c r="O4" s="98" t="s">
        <v>500</v>
      </c>
      <c r="P4" s="62" t="s">
        <v>27</v>
      </c>
      <c r="Q4" s="62" t="s">
        <v>28</v>
      </c>
      <c r="R4" s="62" t="s">
        <v>29</v>
      </c>
      <c r="S4" s="62" t="s">
        <v>30</v>
      </c>
      <c r="T4" s="98" t="s">
        <v>499</v>
      </c>
      <c r="U4" s="98" t="s">
        <v>33</v>
      </c>
      <c r="V4" s="62" t="s">
        <v>34</v>
      </c>
      <c r="W4" s="62" t="s">
        <v>498</v>
      </c>
      <c r="X4" s="62" t="s">
        <v>39</v>
      </c>
      <c r="Y4" s="62" t="s">
        <v>44</v>
      </c>
      <c r="Z4" s="62" t="s">
        <v>50</v>
      </c>
      <c r="AA4" s="62" t="s">
        <v>55</v>
      </c>
      <c r="AB4" s="62" t="s">
        <v>57</v>
      </c>
      <c r="AC4" s="62" t="s">
        <v>62</v>
      </c>
      <c r="AD4" s="98" t="s">
        <v>63</v>
      </c>
      <c r="AE4" s="98" t="s">
        <v>64</v>
      </c>
      <c r="AF4" s="98" t="s">
        <v>65</v>
      </c>
      <c r="AG4" s="61"/>
      <c r="AH4" s="62" t="s">
        <v>67</v>
      </c>
      <c r="AI4" s="62" t="s">
        <v>23</v>
      </c>
      <c r="AJ4" s="63" t="s">
        <v>68</v>
      </c>
      <c r="AK4" s="63" t="s">
        <v>69</v>
      </c>
      <c r="AL4" s="63" t="s">
        <v>70</v>
      </c>
      <c r="AM4" s="63" t="s">
        <v>71</v>
      </c>
      <c r="AN4" s="63" t="s">
        <v>72</v>
      </c>
      <c r="AO4" s="63" t="s">
        <v>73</v>
      </c>
      <c r="AP4" s="62" t="s">
        <v>74</v>
      </c>
      <c r="AQ4" s="62" t="s">
        <v>75</v>
      </c>
      <c r="AR4" s="62" t="s">
        <v>76</v>
      </c>
      <c r="AS4" s="62" t="s">
        <v>77</v>
      </c>
      <c r="AT4" s="62" t="s">
        <v>78</v>
      </c>
      <c r="AU4" s="62" t="s">
        <v>79</v>
      </c>
      <c r="AV4" s="62" t="s">
        <v>82</v>
      </c>
      <c r="AW4" s="62" t="s">
        <v>91</v>
      </c>
      <c r="AX4" s="98" t="s">
        <v>496</v>
      </c>
      <c r="AY4" s="98" t="s">
        <v>495</v>
      </c>
      <c r="AZ4" s="64" t="s">
        <v>493</v>
      </c>
      <c r="BB4" s="65" t="s">
        <v>78</v>
      </c>
      <c r="BC4" s="66" t="s">
        <v>506</v>
      </c>
      <c r="BD4" s="62" t="s">
        <v>384</v>
      </c>
      <c r="BE4" s="62" t="s">
        <v>507</v>
      </c>
      <c r="BF4" s="67"/>
      <c r="BG4" s="62" t="s">
        <v>27</v>
      </c>
      <c r="BH4" s="62" t="s">
        <v>378</v>
      </c>
      <c r="BI4" s="67"/>
      <c r="BJ4" s="68" t="s">
        <v>547</v>
      </c>
      <c r="BK4" s="68" t="s">
        <v>548</v>
      </c>
      <c r="BL4" s="62" t="s">
        <v>549</v>
      </c>
      <c r="BM4" s="68" t="s">
        <v>550</v>
      </c>
      <c r="BN4" s="68" t="s">
        <v>551</v>
      </c>
      <c r="BO4" s="68" t="s">
        <v>552</v>
      </c>
      <c r="BP4" s="64" t="s">
        <v>383</v>
      </c>
      <c r="BR4" s="62" t="str">
        <f>AGA!A147</f>
        <v>IsParticulier</v>
      </c>
      <c r="BS4" s="62" t="str">
        <f>AGA!A148</f>
        <v>Aansluitwijze</v>
      </c>
      <c r="BT4" s="62" t="str">
        <f>AGA!A149</f>
        <v>Aansluitleiding [+]</v>
      </c>
      <c r="BU4" s="62" t="str">
        <f>AGA!A159</f>
        <v>Aanboring [+]</v>
      </c>
      <c r="BV4" s="62" t="str">
        <f>AGA!A167</f>
        <v>UitgevoerdeActiviteitMeter</v>
      </c>
      <c r="BW4" s="62" t="str">
        <f>AGA!A168</f>
        <v>NieuweMeter [+]</v>
      </c>
      <c r="BX4" s="62" t="str">
        <f>AGA!A179</f>
        <v>VerwijderdeMeter [+]</v>
      </c>
      <c r="BY4" s="62" t="str">
        <f>AGA!A183</f>
        <v>Hoofdinfra [+]</v>
      </c>
      <c r="BZ4" s="62" t="str">
        <f>AGA!A186</f>
        <v>Component [+]</v>
      </c>
      <c r="CA4" s="62" t="str">
        <f>AGA!A193</f>
        <v>TypeGeveldoorvoer</v>
      </c>
      <c r="CB4" s="62" t="str">
        <f>AGA!A194</f>
        <v>Installatienummer</v>
      </c>
      <c r="CC4" s="62" t="str">
        <f>AGA!A195</f>
        <v>InstallatienummerPrimair</v>
      </c>
      <c r="CD4" s="62" t="str">
        <f>AGA!A196</f>
        <v>Uitvoeringswijze</v>
      </c>
      <c r="CF4" s="62" t="str">
        <f>AGA!A199</f>
        <v>Hoofdinfra [+]</v>
      </c>
      <c r="CG4" s="62" t="str">
        <f>AGA!A201</f>
        <v>Aansluitkabel [+]</v>
      </c>
      <c r="CH4" s="62" t="str">
        <f>AGA!A210</f>
        <v>Mof [+]</v>
      </c>
      <c r="CJ4" s="62" t="str">
        <f>AGA!A219</f>
        <v>Hoofdinfra [+]</v>
      </c>
      <c r="CK4" s="62" t="str">
        <f>AGA!A221</f>
        <v>Aansluitkabel [+]</v>
      </c>
      <c r="CL4" s="62" t="str">
        <f>AGA!A229</f>
        <v>Koppeling [+]</v>
      </c>
      <c r="CN4" s="62" t="str">
        <f>AGA!A238</f>
        <v>Aansluitkabel [+]</v>
      </c>
      <c r="CO4" s="62" t="str">
        <f>AGA!A245</f>
        <v>Koppeling [+]</v>
      </c>
      <c r="CQ4" s="62" t="str">
        <f>TG!A72</f>
        <v>AOPGeplaatst</v>
      </c>
      <c r="CR4" s="62" t="str">
        <f>TG!A73</f>
        <v>RedenAOPNietGeaard</v>
      </c>
      <c r="CS4" s="62" t="str">
        <f>TG!A74</f>
        <v>IsDoorgetrokken</v>
      </c>
      <c r="CT4" s="62" t="str">
        <f>TG!A75</f>
        <v>RedenNietDoortrekken</v>
      </c>
      <c r="CU4" s="62" t="str">
        <f>TG!A76</f>
        <v>IsKabelInEVIngevoerd</v>
      </c>
      <c r="CW4" s="62" t="str">
        <f>TG!A85</f>
        <v>WijzeOplevering</v>
      </c>
      <c r="CX4" s="62" t="str">
        <f>TG!A86</f>
        <v>RedenTraditioneleMeter</v>
      </c>
      <c r="CY4" s="62" t="str">
        <f>TG!A87</f>
        <v>VerwijderdeMeter [+]</v>
      </c>
      <c r="CZ4" s="62" t="str">
        <f>TG!A94</f>
        <v>NieuweMeter [+]</v>
      </c>
    </row>
    <row r="5" spans="2:104" s="182" customFormat="1" ht="15.75" thickBot="1" x14ac:dyDescent="0.3">
      <c r="B5" s="178" t="str">
        <f>IF(Start!D5="","Geen",Start!D5)</f>
        <v>Vervangen</v>
      </c>
      <c r="C5" s="179" t="str">
        <f>IF(Start!D6="","Geen",Start!D6)</f>
        <v>Vanuit werkvoorbereiding</v>
      </c>
      <c r="D5" s="179" t="str">
        <f>IF(Start!D7="","Geen",Start!D7)</f>
        <v>Vastleggen Informatie</v>
      </c>
      <c r="E5" s="179" t="str">
        <f>IF(Start!D8="","Permanent",Start!D8)</f>
        <v>Permanent</v>
      </c>
      <c r="F5" s="179" t="str">
        <f>IF(Start!D9="","In bedrijf",Start!D9)</f>
        <v>In bedrijf</v>
      </c>
      <c r="G5" s="180" t="str">
        <f>IF(Start!D10="","Geen",Start!D10)</f>
        <v>Geen</v>
      </c>
      <c r="H5" s="181"/>
      <c r="I5" s="121" t="str">
        <f>AGA!X275</f>
        <v>Optie</v>
      </c>
      <c r="J5" s="89"/>
      <c r="K5" s="90" t="str">
        <f>AGA!X28</f>
        <v>Niet</v>
      </c>
      <c r="L5" s="90" t="str">
        <f>AGA!X29</f>
        <v>Niet</v>
      </c>
      <c r="M5" s="90" t="str">
        <f>AGA!X30</f>
        <v>Niet</v>
      </c>
      <c r="N5" s="90" t="str">
        <f>AGA!X31</f>
        <v>Niet</v>
      </c>
      <c r="O5" s="90" t="str">
        <f>AGA!X32</f>
        <v>Niet</v>
      </c>
      <c r="P5" s="90" t="str">
        <f>AGA!X33</f>
        <v>Niet</v>
      </c>
      <c r="Q5" s="90" t="str">
        <f>AGA!X34</f>
        <v>Niet</v>
      </c>
      <c r="R5" s="90" t="str">
        <f>AGA!X35</f>
        <v>Niet</v>
      </c>
      <c r="S5" s="90" t="str">
        <f>AGA!X36</f>
        <v>Niet</v>
      </c>
      <c r="T5" s="90" t="str">
        <f>AGA!X37</f>
        <v>Niet</v>
      </c>
      <c r="U5" s="90" t="str">
        <f>AGA!X39</f>
        <v>Niet</v>
      </c>
      <c r="V5" s="90" t="str">
        <f>AGA!X40</f>
        <v>Niet</v>
      </c>
      <c r="W5" s="90" t="str">
        <f>AGA!X41</f>
        <v>Niet</v>
      </c>
      <c r="X5" s="90">
        <f>AGA!Y41</f>
        <v>0</v>
      </c>
      <c r="Y5" s="90" t="str">
        <f>AGA!Z41</f>
        <v>Niet</v>
      </c>
      <c r="Z5" s="90" t="str">
        <f>AGA!X59</f>
        <v>Niet</v>
      </c>
      <c r="AA5" s="90" t="str">
        <f>AGA!X66</f>
        <v>Niet</v>
      </c>
      <c r="AB5" s="90" t="str">
        <f>AGA!X73</f>
        <v>Niet</v>
      </c>
      <c r="AC5" s="90" t="str">
        <f>AGA!X83</f>
        <v>Niet</v>
      </c>
      <c r="AD5" s="90" t="str">
        <f>AGA!X85</f>
        <v>Niet</v>
      </c>
      <c r="AE5" s="90" t="str">
        <f>AGA!X86</f>
        <v>Niet</v>
      </c>
      <c r="AF5" s="90" t="str">
        <f>AGA!X87</f>
        <v>Niet</v>
      </c>
      <c r="AG5" s="89"/>
      <c r="AH5" s="90" t="str">
        <f>AGA!X92</f>
        <v>Niet</v>
      </c>
      <c r="AI5" s="90" t="str">
        <f>AGA!X93</f>
        <v>Niet</v>
      </c>
      <c r="AJ5" s="91" t="str">
        <f>AGA!X94</f>
        <v>Niet</v>
      </c>
      <c r="AK5" s="91" t="str">
        <f>AGA!X95</f>
        <v>Niet</v>
      </c>
      <c r="AL5" s="91" t="str">
        <f>AGA!X96</f>
        <v>Niet</v>
      </c>
      <c r="AM5" s="91" t="str">
        <f>AGA!X97</f>
        <v>Niet</v>
      </c>
      <c r="AN5" s="91" t="str">
        <f>AGA!X98</f>
        <v>Niet</v>
      </c>
      <c r="AO5" s="91" t="str">
        <f>AGA!X99</f>
        <v>Niet</v>
      </c>
      <c r="AP5" s="90" t="str">
        <f>AGA!X100</f>
        <v>Niet</v>
      </c>
      <c r="AQ5" s="90" t="str">
        <f>AGA!X101</f>
        <v>Niet</v>
      </c>
      <c r="AR5" s="90" t="str">
        <f>AGA!X102</f>
        <v>Niet</v>
      </c>
      <c r="AS5" s="90" t="str">
        <f>AGA!X103</f>
        <v>Niet</v>
      </c>
      <c r="AT5" s="90" t="str">
        <f>AGA!X104</f>
        <v>Niet</v>
      </c>
      <c r="AU5" s="90" t="str">
        <f>AGA!X105</f>
        <v>Niet</v>
      </c>
      <c r="AV5" s="90" t="str">
        <f>AGA!X108</f>
        <v>Niet</v>
      </c>
      <c r="AW5" s="90" t="str">
        <f>AGA!X119</f>
        <v>Niet</v>
      </c>
      <c r="AX5" s="90" t="str">
        <f>AGA!X142</f>
        <v>Niet</v>
      </c>
      <c r="AY5" s="90" t="str">
        <f>AGA!X143</f>
        <v>Niet</v>
      </c>
      <c r="AZ5" s="92" t="str">
        <f>AGA!X133</f>
        <v>Niet</v>
      </c>
      <c r="BA5" s="93"/>
      <c r="BB5" s="94" t="str">
        <f>TG!V65</f>
        <v>Niet</v>
      </c>
      <c r="BC5" s="95" t="str">
        <f>TG!V66</f>
        <v>Niet</v>
      </c>
      <c r="BD5" s="90" t="str">
        <f>TG!V69</f>
        <v>Niet</v>
      </c>
      <c r="BE5" s="90" t="str">
        <f>TG!V70</f>
        <v>Niet</v>
      </c>
      <c r="BF5" s="96"/>
      <c r="BG5" s="90" t="str">
        <f>TG!V38</f>
        <v>Niet</v>
      </c>
      <c r="BH5" s="90" t="str">
        <f>TG!V39</f>
        <v>Niet</v>
      </c>
      <c r="BI5" s="96"/>
      <c r="BJ5" s="97" t="str">
        <f>TG!V24</f>
        <v>Niet</v>
      </c>
      <c r="BK5" s="97" t="str">
        <f>TG!V51</f>
        <v>Niet</v>
      </c>
      <c r="BL5" s="90" t="str">
        <f>TG!V31</f>
        <v>Niet</v>
      </c>
      <c r="BM5" s="90" t="str">
        <f>TG!V58</f>
        <v>Niet</v>
      </c>
      <c r="BN5" s="90" t="str">
        <f>TG!V22</f>
        <v>Niet</v>
      </c>
      <c r="BO5" s="109" t="str">
        <f>TG!V49</f>
        <v>Niet</v>
      </c>
      <c r="BP5" s="92" t="str">
        <f>TG!V68</f>
        <v>Niet</v>
      </c>
      <c r="BR5" s="90" t="str">
        <f>AGA!X147</f>
        <v>Ja</v>
      </c>
      <c r="BS5" s="90" t="str">
        <f>AGA!X148</f>
        <v>Ja</v>
      </c>
      <c r="BT5" s="90" t="str">
        <f>AGA!X149</f>
        <v>Ja</v>
      </c>
      <c r="BU5" s="90" t="str">
        <f>AGA!X159</f>
        <v>Ja</v>
      </c>
      <c r="BV5" s="90" t="str">
        <f>AGA!X167</f>
        <v>Ja</v>
      </c>
      <c r="BW5" s="90" t="str">
        <f>AGA!X168</f>
        <v>Optie</v>
      </c>
      <c r="BX5" s="90" t="str">
        <f>AGA!X179</f>
        <v>Optie</v>
      </c>
      <c r="BY5" s="90" t="str">
        <f>AGA!X183</f>
        <v>Ja</v>
      </c>
      <c r="BZ5" s="90" t="str">
        <f>AGA!X186</f>
        <v>Optie</v>
      </c>
      <c r="CA5" s="90" t="str">
        <f>AGA!X193</f>
        <v>Nee</v>
      </c>
      <c r="CB5" s="90" t="str">
        <f>AGA!X194</f>
        <v>Nee</v>
      </c>
      <c r="CC5" s="90" t="str">
        <f>AGA!X195</f>
        <v>Optie</v>
      </c>
      <c r="CD5" s="90" t="str">
        <f>AGA!X196</f>
        <v>Nee</v>
      </c>
      <c r="CF5" s="90" t="str">
        <f>AGA!X199</f>
        <v>Niet</v>
      </c>
      <c r="CG5" s="90" t="str">
        <f>AGA!X201</f>
        <v>Niet</v>
      </c>
      <c r="CH5" s="90" t="str">
        <f>AGA!X210</f>
        <v>Niet</v>
      </c>
      <c r="CJ5" s="90" t="str">
        <f>AGA!X219</f>
        <v>Niet</v>
      </c>
      <c r="CK5" s="90" t="str">
        <f>AGA!X221</f>
        <v>Niet</v>
      </c>
      <c r="CL5" s="90" t="str">
        <f>AGA!X229</f>
        <v>Niet</v>
      </c>
      <c r="CN5" s="90" t="str">
        <f>AGA!X238</f>
        <v>Niet</v>
      </c>
      <c r="CO5" s="90" t="str">
        <f>AGA!X245</f>
        <v>Niet</v>
      </c>
      <c r="CQ5" s="90" t="str">
        <f>TG!V72</f>
        <v>Niet</v>
      </c>
      <c r="CR5" s="90" t="str">
        <f>TG!V73</f>
        <v>Niet</v>
      </c>
      <c r="CS5" s="90" t="str">
        <f>TG!V74</f>
        <v>Niet</v>
      </c>
      <c r="CT5" s="90" t="str">
        <f>TG!V75</f>
        <v>Niet</v>
      </c>
      <c r="CU5" s="90" t="str">
        <f>TG!V76</f>
        <v>Niet</v>
      </c>
      <c r="CW5" s="90" t="str">
        <f>TG!V85</f>
        <v>Niet</v>
      </c>
      <c r="CX5" s="90" t="str">
        <f>TG!V86</f>
        <v>Niet</v>
      </c>
      <c r="CY5" s="90" t="str">
        <f>TG!V87</f>
        <v>Niet</v>
      </c>
      <c r="CZ5" s="90" t="str">
        <f>TG!V94</f>
        <v>Niet</v>
      </c>
    </row>
    <row r="6" spans="2:104" x14ac:dyDescent="0.25">
      <c r="B6" s="103"/>
      <c r="C6" s="104"/>
      <c r="D6" s="104"/>
      <c r="E6" s="104"/>
      <c r="F6" s="104"/>
      <c r="G6" s="105"/>
      <c r="H6" s="72" t="s">
        <v>508</v>
      </c>
      <c r="I6" s="73"/>
      <c r="J6" s="67"/>
      <c r="K6" s="74"/>
      <c r="L6" s="74"/>
      <c r="M6" s="74"/>
      <c r="N6" s="74"/>
      <c r="O6" s="74"/>
      <c r="P6" s="74"/>
      <c r="Q6" s="74"/>
      <c r="R6" s="74"/>
      <c r="S6" s="74"/>
      <c r="T6" s="74"/>
      <c r="U6" s="74"/>
      <c r="V6" s="74"/>
      <c r="W6" s="74"/>
      <c r="X6" s="74"/>
      <c r="Y6" s="74"/>
      <c r="Z6" s="74"/>
      <c r="AA6" s="74"/>
      <c r="AB6" s="74"/>
      <c r="AC6" s="74"/>
      <c r="AD6" s="74"/>
      <c r="AE6" s="74"/>
      <c r="AF6" s="74"/>
      <c r="AG6" s="67"/>
      <c r="AH6" s="74"/>
      <c r="AI6" s="74"/>
      <c r="AJ6" s="74"/>
      <c r="AK6" s="74"/>
      <c r="AL6" s="74"/>
      <c r="AM6" s="74"/>
      <c r="AN6" s="74"/>
      <c r="AO6" s="74"/>
      <c r="AP6" s="74"/>
      <c r="AQ6" s="74"/>
      <c r="AR6" s="74"/>
      <c r="AS6" s="74"/>
      <c r="AT6" s="74"/>
      <c r="AU6" s="74"/>
      <c r="AV6" s="74"/>
      <c r="AW6" s="74"/>
      <c r="AX6" s="74"/>
      <c r="AY6" s="74"/>
      <c r="AZ6" s="75"/>
      <c r="BA6" s="76"/>
      <c r="BB6" s="73"/>
      <c r="BC6" s="74"/>
      <c r="BD6" s="74"/>
      <c r="BE6" s="74"/>
      <c r="BF6" s="67"/>
      <c r="BG6" s="74"/>
      <c r="BH6" s="74"/>
      <c r="BI6" s="67"/>
      <c r="BJ6" s="74"/>
      <c r="BK6" s="74"/>
      <c r="BL6" s="74"/>
      <c r="BM6" s="74"/>
      <c r="BN6" s="74"/>
      <c r="BO6" s="110"/>
      <c r="BP6" s="75"/>
      <c r="BR6" s="165"/>
      <c r="BS6" s="165"/>
      <c r="BT6" s="165"/>
      <c r="BU6" s="165"/>
      <c r="BV6" s="165"/>
      <c r="BW6" s="165"/>
      <c r="BX6" s="165"/>
      <c r="BY6" s="165"/>
      <c r="BZ6" s="165"/>
      <c r="CA6" s="165"/>
      <c r="CB6" s="165"/>
      <c r="CC6" s="165"/>
      <c r="CD6" s="165"/>
      <c r="CF6" s="165"/>
      <c r="CG6" s="165"/>
      <c r="CH6" s="165"/>
      <c r="CJ6" s="165"/>
      <c r="CK6" s="165"/>
      <c r="CL6" s="165"/>
      <c r="CN6" s="165"/>
      <c r="CO6" s="165"/>
      <c r="CQ6" s="165"/>
      <c r="CR6" s="165"/>
      <c r="CS6" s="165"/>
      <c r="CT6" s="165"/>
      <c r="CU6" s="165"/>
      <c r="CW6" s="165"/>
      <c r="CX6" s="165"/>
      <c r="CY6" s="165"/>
      <c r="CZ6" s="165"/>
    </row>
    <row r="7" spans="2:104" x14ac:dyDescent="0.25">
      <c r="B7" s="101"/>
      <c r="C7" s="102"/>
      <c r="D7" s="102"/>
      <c r="E7" s="102"/>
      <c r="F7" s="102"/>
      <c r="G7" s="106"/>
      <c r="H7" s="72" t="s">
        <v>508</v>
      </c>
      <c r="I7" s="73"/>
      <c r="J7" s="67"/>
      <c r="K7" s="74"/>
      <c r="L7" s="74"/>
      <c r="M7" s="74"/>
      <c r="N7" s="74"/>
      <c r="O7" s="74"/>
      <c r="P7" s="74"/>
      <c r="Q7" s="74"/>
      <c r="R7" s="74"/>
      <c r="S7" s="74"/>
      <c r="T7" s="74"/>
      <c r="U7" s="74"/>
      <c r="V7" s="74"/>
      <c r="W7" s="74"/>
      <c r="X7" s="74"/>
      <c r="Y7" s="74"/>
      <c r="Z7" s="74"/>
      <c r="AA7" s="74"/>
      <c r="AB7" s="74"/>
      <c r="AC7" s="74"/>
      <c r="AD7" s="74"/>
      <c r="AE7" s="74"/>
      <c r="AF7" s="74"/>
      <c r="AG7" s="67"/>
      <c r="AH7" s="74"/>
      <c r="AI7" s="74"/>
      <c r="AJ7" s="74"/>
      <c r="AK7" s="74"/>
      <c r="AL7" s="74"/>
      <c r="AM7" s="74"/>
      <c r="AN7" s="74"/>
      <c r="AO7" s="74"/>
      <c r="AP7" s="74"/>
      <c r="AQ7" s="74"/>
      <c r="AR7" s="74"/>
      <c r="AS7" s="74"/>
      <c r="AT7" s="74"/>
      <c r="AU7" s="74"/>
      <c r="AV7" s="74"/>
      <c r="AW7" s="74"/>
      <c r="AX7" s="74"/>
      <c r="AY7" s="74"/>
      <c r="AZ7" s="75"/>
      <c r="BA7" s="76"/>
      <c r="BB7" s="73"/>
      <c r="BC7" s="74"/>
      <c r="BD7" s="74"/>
      <c r="BE7" s="74"/>
      <c r="BF7" s="67"/>
      <c r="BG7" s="74"/>
      <c r="BH7" s="74"/>
      <c r="BI7" s="67"/>
      <c r="BJ7" s="74"/>
      <c r="BK7" s="74"/>
      <c r="BL7" s="74"/>
      <c r="BM7" s="74"/>
      <c r="BN7" s="74"/>
      <c r="BO7" s="110"/>
      <c r="BP7" s="75"/>
      <c r="BR7" s="165"/>
      <c r="BS7" s="165"/>
      <c r="BT7" s="165"/>
      <c r="BU7" s="165"/>
      <c r="BV7" s="165"/>
      <c r="BW7" s="165"/>
      <c r="BX7" s="165"/>
      <c r="BY7" s="165"/>
      <c r="BZ7" s="165"/>
      <c r="CA7" s="165"/>
      <c r="CB7" s="165"/>
      <c r="CC7" s="165"/>
      <c r="CD7" s="165"/>
      <c r="CF7" s="165"/>
      <c r="CG7" s="165"/>
      <c r="CH7" s="165"/>
      <c r="CJ7" s="165"/>
      <c r="CK7" s="165"/>
      <c r="CL7" s="165"/>
      <c r="CN7" s="165"/>
      <c r="CO7" s="165"/>
      <c r="CQ7" s="165"/>
      <c r="CR7" s="165"/>
      <c r="CS7" s="165"/>
      <c r="CT7" s="165"/>
      <c r="CU7" s="165"/>
      <c r="CW7" s="165"/>
      <c r="CX7" s="165"/>
      <c r="CY7" s="165"/>
      <c r="CZ7" s="165"/>
    </row>
    <row r="8" spans="2:104" x14ac:dyDescent="0.25">
      <c r="B8" s="101"/>
      <c r="C8" s="102"/>
      <c r="D8" s="102"/>
      <c r="E8" s="102"/>
      <c r="F8" s="102"/>
      <c r="G8" s="106"/>
      <c r="H8" s="72" t="s">
        <v>508</v>
      </c>
      <c r="I8" s="73"/>
      <c r="J8" s="67"/>
      <c r="K8" s="74"/>
      <c r="L8" s="74"/>
      <c r="M8" s="74"/>
      <c r="N8" s="74"/>
      <c r="O8" s="74"/>
      <c r="P8" s="74"/>
      <c r="Q8" s="74"/>
      <c r="R8" s="74"/>
      <c r="S8" s="74"/>
      <c r="T8" s="74"/>
      <c r="U8" s="74"/>
      <c r="V8" s="74"/>
      <c r="W8" s="74"/>
      <c r="X8" s="74"/>
      <c r="Y8" s="74"/>
      <c r="Z8" s="74"/>
      <c r="AA8" s="74"/>
      <c r="AB8" s="74"/>
      <c r="AC8" s="74"/>
      <c r="AD8" s="74"/>
      <c r="AE8" s="74"/>
      <c r="AF8" s="74"/>
      <c r="AG8" s="67"/>
      <c r="AH8" s="74"/>
      <c r="AI8" s="74"/>
      <c r="AJ8" s="74"/>
      <c r="AK8" s="74"/>
      <c r="AL8" s="74"/>
      <c r="AM8" s="74"/>
      <c r="AN8" s="74"/>
      <c r="AO8" s="74"/>
      <c r="AP8" s="74"/>
      <c r="AQ8" s="74"/>
      <c r="AR8" s="74"/>
      <c r="AS8" s="74"/>
      <c r="AT8" s="74"/>
      <c r="AU8" s="74"/>
      <c r="AV8" s="74"/>
      <c r="AW8" s="74"/>
      <c r="AX8" s="74"/>
      <c r="AY8" s="74"/>
      <c r="AZ8" s="75"/>
      <c r="BA8" s="76"/>
      <c r="BB8" s="73"/>
      <c r="BC8" s="74"/>
      <c r="BD8" s="74"/>
      <c r="BE8" s="74"/>
      <c r="BF8" s="67"/>
      <c r="BG8" s="74"/>
      <c r="BH8" s="74"/>
      <c r="BI8" s="67"/>
      <c r="BJ8" s="74"/>
      <c r="BK8" s="74"/>
      <c r="BL8" s="74"/>
      <c r="BM8" s="74"/>
      <c r="BN8" s="74"/>
      <c r="BO8" s="110"/>
      <c r="BP8" s="75"/>
      <c r="BR8" s="165"/>
      <c r="BS8" s="165"/>
      <c r="BT8" s="165"/>
      <c r="BU8" s="165"/>
      <c r="BV8" s="165"/>
      <c r="BW8" s="165"/>
      <c r="BX8" s="165"/>
      <c r="BY8" s="165"/>
      <c r="BZ8" s="165"/>
      <c r="CA8" s="165"/>
      <c r="CB8" s="165"/>
      <c r="CC8" s="165"/>
      <c r="CD8" s="165"/>
      <c r="CF8" s="165"/>
      <c r="CG8" s="165"/>
      <c r="CH8" s="165"/>
      <c r="CJ8" s="165"/>
      <c r="CK8" s="165"/>
      <c r="CL8" s="165"/>
      <c r="CN8" s="165"/>
      <c r="CO8" s="165"/>
      <c r="CQ8" s="165"/>
      <c r="CR8" s="165"/>
      <c r="CS8" s="165"/>
      <c r="CT8" s="165"/>
      <c r="CU8" s="165"/>
      <c r="CW8" s="165"/>
      <c r="CX8" s="165"/>
      <c r="CY8" s="165"/>
      <c r="CZ8" s="165"/>
    </row>
    <row r="9" spans="2:104" x14ac:dyDescent="0.25">
      <c r="B9" s="101"/>
      <c r="C9" s="102"/>
      <c r="D9" s="102"/>
      <c r="E9" s="102"/>
      <c r="F9" s="102"/>
      <c r="G9" s="106"/>
      <c r="H9" s="72" t="s">
        <v>508</v>
      </c>
      <c r="I9" s="73"/>
      <c r="J9" s="67"/>
      <c r="K9" s="74"/>
      <c r="L9" s="74"/>
      <c r="M9" s="74"/>
      <c r="N9" s="74"/>
      <c r="O9" s="74"/>
      <c r="P9" s="74"/>
      <c r="Q9" s="74"/>
      <c r="R9" s="74"/>
      <c r="S9" s="74"/>
      <c r="T9" s="74"/>
      <c r="U9" s="74"/>
      <c r="V9" s="74"/>
      <c r="W9" s="74"/>
      <c r="X9" s="74"/>
      <c r="Y9" s="74"/>
      <c r="Z9" s="74"/>
      <c r="AA9" s="74"/>
      <c r="AB9" s="74"/>
      <c r="AC9" s="74"/>
      <c r="AD9" s="74"/>
      <c r="AE9" s="74"/>
      <c r="AF9" s="74"/>
      <c r="AG9" s="67"/>
      <c r="AH9" s="74"/>
      <c r="AI9" s="74"/>
      <c r="AJ9" s="74"/>
      <c r="AK9" s="74"/>
      <c r="AL9" s="74"/>
      <c r="AM9" s="74"/>
      <c r="AN9" s="74"/>
      <c r="AO9" s="74"/>
      <c r="AP9" s="74"/>
      <c r="AQ9" s="74"/>
      <c r="AR9" s="74"/>
      <c r="AS9" s="74"/>
      <c r="AT9" s="74"/>
      <c r="AU9" s="74"/>
      <c r="AV9" s="74"/>
      <c r="AW9" s="74"/>
      <c r="AX9" s="74"/>
      <c r="AY9" s="74"/>
      <c r="AZ9" s="75"/>
      <c r="BA9" s="76"/>
      <c r="BB9" s="73"/>
      <c r="BC9" s="74"/>
      <c r="BD9" s="74"/>
      <c r="BE9" s="74"/>
      <c r="BF9" s="67"/>
      <c r="BG9" s="74"/>
      <c r="BH9" s="74"/>
      <c r="BI9" s="67"/>
      <c r="BJ9" s="74"/>
      <c r="BK9" s="74"/>
      <c r="BL9" s="74"/>
      <c r="BM9" s="74"/>
      <c r="BN9" s="74"/>
      <c r="BO9" s="110"/>
      <c r="BP9" s="75"/>
      <c r="BR9" s="165"/>
      <c r="BS9" s="165"/>
      <c r="BT9" s="165"/>
      <c r="BU9" s="165"/>
      <c r="BV9" s="165"/>
      <c r="BW9" s="165"/>
      <c r="BX9" s="165"/>
      <c r="BY9" s="165"/>
      <c r="BZ9" s="165"/>
      <c r="CA9" s="165"/>
      <c r="CB9" s="165"/>
      <c r="CC9" s="165"/>
      <c r="CD9" s="165"/>
      <c r="CF9" s="165"/>
      <c r="CG9" s="165"/>
      <c r="CH9" s="165"/>
      <c r="CJ9" s="165"/>
      <c r="CK9" s="165"/>
      <c r="CL9" s="165"/>
      <c r="CN9" s="165"/>
      <c r="CO9" s="165"/>
      <c r="CQ9" s="165"/>
      <c r="CR9" s="165"/>
      <c r="CS9" s="165"/>
      <c r="CT9" s="165"/>
      <c r="CU9" s="165"/>
      <c r="CW9" s="165"/>
      <c r="CX9" s="165"/>
      <c r="CY9" s="165"/>
      <c r="CZ9" s="165"/>
    </row>
    <row r="10" spans="2:104" x14ac:dyDescent="0.25">
      <c r="B10" s="101"/>
      <c r="C10" s="102"/>
      <c r="D10" s="102"/>
      <c r="E10" s="102"/>
      <c r="F10" s="102"/>
      <c r="G10" s="106"/>
      <c r="H10" s="72" t="s">
        <v>508</v>
      </c>
      <c r="I10" s="73"/>
      <c r="J10" s="67"/>
      <c r="K10" s="74"/>
      <c r="L10" s="74"/>
      <c r="M10" s="74"/>
      <c r="N10" s="74"/>
      <c r="O10" s="74"/>
      <c r="P10" s="74"/>
      <c r="Q10" s="74"/>
      <c r="R10" s="74"/>
      <c r="S10" s="74"/>
      <c r="T10" s="74"/>
      <c r="U10" s="74"/>
      <c r="V10" s="74"/>
      <c r="W10" s="74"/>
      <c r="X10" s="74"/>
      <c r="Y10" s="74"/>
      <c r="Z10" s="74"/>
      <c r="AA10" s="74"/>
      <c r="AB10" s="74"/>
      <c r="AC10" s="74"/>
      <c r="AD10" s="74"/>
      <c r="AE10" s="74"/>
      <c r="AF10" s="74"/>
      <c r="AG10" s="67"/>
      <c r="AH10" s="74"/>
      <c r="AI10" s="74"/>
      <c r="AJ10" s="74"/>
      <c r="AK10" s="74"/>
      <c r="AL10" s="74"/>
      <c r="AM10" s="74"/>
      <c r="AN10" s="74"/>
      <c r="AO10" s="74"/>
      <c r="AP10" s="74"/>
      <c r="AQ10" s="74"/>
      <c r="AR10" s="74"/>
      <c r="AS10" s="74"/>
      <c r="AT10" s="74"/>
      <c r="AU10" s="74"/>
      <c r="AV10" s="74"/>
      <c r="AW10" s="74"/>
      <c r="AX10" s="74"/>
      <c r="AY10" s="74"/>
      <c r="AZ10" s="75"/>
      <c r="BA10" s="76"/>
      <c r="BB10" s="73"/>
      <c r="BC10" s="74"/>
      <c r="BD10" s="74"/>
      <c r="BE10" s="74"/>
      <c r="BF10" s="67"/>
      <c r="BG10" s="74"/>
      <c r="BH10" s="74"/>
      <c r="BI10" s="67"/>
      <c r="BJ10" s="74"/>
      <c r="BK10" s="74"/>
      <c r="BL10" s="74"/>
      <c r="BM10" s="74"/>
      <c r="BN10" s="74"/>
      <c r="BO10" s="110"/>
      <c r="BP10" s="75"/>
      <c r="BR10" s="165"/>
      <c r="BS10" s="165"/>
      <c r="BT10" s="165"/>
      <c r="BU10" s="165"/>
      <c r="BV10" s="165"/>
      <c r="BW10" s="165"/>
      <c r="BX10" s="165"/>
      <c r="BY10" s="165"/>
      <c r="BZ10" s="165"/>
      <c r="CA10" s="165"/>
      <c r="CB10" s="165"/>
      <c r="CC10" s="165"/>
      <c r="CD10" s="165"/>
      <c r="CF10" s="165"/>
      <c r="CG10" s="165"/>
      <c r="CH10" s="165"/>
      <c r="CJ10" s="165"/>
      <c r="CK10" s="165"/>
      <c r="CL10" s="165"/>
      <c r="CN10" s="165"/>
      <c r="CO10" s="165"/>
      <c r="CQ10" s="165"/>
      <c r="CR10" s="165"/>
      <c r="CS10" s="165"/>
      <c r="CT10" s="165"/>
      <c r="CU10" s="165"/>
      <c r="CW10" s="165"/>
      <c r="CX10" s="165"/>
      <c r="CY10" s="165"/>
      <c r="CZ10" s="165"/>
    </row>
    <row r="11" spans="2:104" x14ac:dyDescent="0.25">
      <c r="B11" s="101"/>
      <c r="C11" s="102"/>
      <c r="D11" s="102"/>
      <c r="E11" s="102"/>
      <c r="F11" s="102"/>
      <c r="G11" s="106"/>
      <c r="H11" s="72" t="s">
        <v>508</v>
      </c>
      <c r="I11" s="73"/>
      <c r="J11" s="67"/>
      <c r="K11" s="74"/>
      <c r="L11" s="74"/>
      <c r="M11" s="74"/>
      <c r="N11" s="74"/>
      <c r="O11" s="74"/>
      <c r="P11" s="74"/>
      <c r="Q11" s="74"/>
      <c r="R11" s="74"/>
      <c r="S11" s="74"/>
      <c r="T11" s="74"/>
      <c r="U11" s="74"/>
      <c r="V11" s="74"/>
      <c r="W11" s="74"/>
      <c r="X11" s="74"/>
      <c r="Y11" s="74"/>
      <c r="Z11" s="74"/>
      <c r="AA11" s="74"/>
      <c r="AB11" s="74"/>
      <c r="AC11" s="74"/>
      <c r="AD11" s="74"/>
      <c r="AE11" s="74"/>
      <c r="AF11" s="74"/>
      <c r="AG11" s="67"/>
      <c r="AH11" s="74"/>
      <c r="AI11" s="74"/>
      <c r="AJ11" s="74"/>
      <c r="AK11" s="74"/>
      <c r="AL11" s="74"/>
      <c r="AM11" s="74"/>
      <c r="AN11" s="74"/>
      <c r="AO11" s="74"/>
      <c r="AP11" s="74"/>
      <c r="AQ11" s="74"/>
      <c r="AR11" s="74"/>
      <c r="AS11" s="74"/>
      <c r="AT11" s="74"/>
      <c r="AU11" s="74"/>
      <c r="AV11" s="74"/>
      <c r="AW11" s="74"/>
      <c r="AX11" s="74"/>
      <c r="AY11" s="74"/>
      <c r="AZ11" s="75"/>
      <c r="BA11" s="76"/>
      <c r="BB11" s="73"/>
      <c r="BC11" s="74"/>
      <c r="BD11" s="74"/>
      <c r="BE11" s="74"/>
      <c r="BF11" s="67"/>
      <c r="BG11" s="74"/>
      <c r="BH11" s="74"/>
      <c r="BI11" s="67"/>
      <c r="BJ11" s="74"/>
      <c r="BK11" s="74"/>
      <c r="BL11" s="74"/>
      <c r="BM11" s="74"/>
      <c r="BN11" s="74"/>
      <c r="BO11" s="110"/>
      <c r="BP11" s="75"/>
      <c r="BR11" s="165"/>
      <c r="BS11" s="165"/>
      <c r="BT11" s="165"/>
      <c r="BU11" s="165"/>
      <c r="BV11" s="165"/>
      <c r="BW11" s="165"/>
      <c r="BX11" s="165"/>
      <c r="BY11" s="165"/>
      <c r="BZ11" s="165"/>
      <c r="CA11" s="165"/>
      <c r="CB11" s="165"/>
      <c r="CC11" s="165"/>
      <c r="CD11" s="165"/>
      <c r="CF11" s="165"/>
      <c r="CG11" s="165"/>
      <c r="CH11" s="165"/>
      <c r="CJ11" s="165"/>
      <c r="CK11" s="165"/>
      <c r="CL11" s="165"/>
      <c r="CN11" s="165"/>
      <c r="CO11" s="165"/>
      <c r="CQ11" s="165"/>
      <c r="CR11" s="165"/>
      <c r="CS11" s="165"/>
      <c r="CT11" s="165"/>
      <c r="CU11" s="165"/>
      <c r="CW11" s="165"/>
      <c r="CX11" s="165"/>
      <c r="CY11" s="165"/>
      <c r="CZ11" s="165"/>
    </row>
    <row r="12" spans="2:104" x14ac:dyDescent="0.25">
      <c r="B12" s="101"/>
      <c r="C12" s="102"/>
      <c r="D12" s="102"/>
      <c r="E12" s="102"/>
      <c r="F12" s="102"/>
      <c r="G12" s="106"/>
      <c r="H12" s="72" t="s">
        <v>508</v>
      </c>
      <c r="I12" s="73"/>
      <c r="J12" s="67"/>
      <c r="K12" s="74"/>
      <c r="L12" s="74"/>
      <c r="M12" s="74"/>
      <c r="N12" s="74"/>
      <c r="O12" s="74"/>
      <c r="P12" s="74"/>
      <c r="Q12" s="74"/>
      <c r="R12" s="74"/>
      <c r="S12" s="74"/>
      <c r="T12" s="74"/>
      <c r="U12" s="74"/>
      <c r="V12" s="74"/>
      <c r="W12" s="74"/>
      <c r="X12" s="74"/>
      <c r="Y12" s="74"/>
      <c r="Z12" s="74"/>
      <c r="AA12" s="74"/>
      <c r="AB12" s="74"/>
      <c r="AC12" s="74"/>
      <c r="AD12" s="74"/>
      <c r="AE12" s="74"/>
      <c r="AF12" s="74"/>
      <c r="AG12" s="67"/>
      <c r="AH12" s="74"/>
      <c r="AI12" s="74"/>
      <c r="AJ12" s="74"/>
      <c r="AK12" s="74"/>
      <c r="AL12" s="74"/>
      <c r="AM12" s="74"/>
      <c r="AN12" s="74"/>
      <c r="AO12" s="74"/>
      <c r="AP12" s="74"/>
      <c r="AQ12" s="74"/>
      <c r="AR12" s="74"/>
      <c r="AS12" s="74"/>
      <c r="AT12" s="74"/>
      <c r="AU12" s="74"/>
      <c r="AV12" s="74"/>
      <c r="AW12" s="74"/>
      <c r="AX12" s="74"/>
      <c r="AY12" s="74"/>
      <c r="AZ12" s="75"/>
      <c r="BA12" s="76"/>
      <c r="BB12" s="73"/>
      <c r="BC12" s="74"/>
      <c r="BD12" s="74"/>
      <c r="BE12" s="74"/>
      <c r="BF12" s="67"/>
      <c r="BG12" s="74"/>
      <c r="BH12" s="74"/>
      <c r="BI12" s="67"/>
      <c r="BJ12" s="74"/>
      <c r="BK12" s="74"/>
      <c r="BL12" s="74"/>
      <c r="BM12" s="74"/>
      <c r="BN12" s="74"/>
      <c r="BO12" s="110"/>
      <c r="BP12" s="75"/>
      <c r="BR12" s="165"/>
      <c r="BS12" s="165"/>
      <c r="BT12" s="165"/>
      <c r="BU12" s="165"/>
      <c r="BV12" s="165"/>
      <c r="BW12" s="165"/>
      <c r="BX12" s="165"/>
      <c r="BY12" s="165"/>
      <c r="BZ12" s="165"/>
      <c r="CA12" s="165"/>
      <c r="CB12" s="165"/>
      <c r="CC12" s="165"/>
      <c r="CD12" s="165"/>
      <c r="CF12" s="165"/>
      <c r="CG12" s="165"/>
      <c r="CH12" s="165"/>
      <c r="CJ12" s="165"/>
      <c r="CK12" s="165"/>
      <c r="CL12" s="165"/>
      <c r="CN12" s="165"/>
      <c r="CO12" s="165"/>
      <c r="CQ12" s="165"/>
      <c r="CR12" s="165"/>
      <c r="CS12" s="165"/>
      <c r="CT12" s="165"/>
      <c r="CU12" s="165"/>
      <c r="CW12" s="165"/>
      <c r="CX12" s="165"/>
      <c r="CY12" s="165"/>
      <c r="CZ12" s="165"/>
    </row>
    <row r="13" spans="2:104" x14ac:dyDescent="0.25">
      <c r="B13" s="101"/>
      <c r="C13" s="102"/>
      <c r="D13" s="102"/>
      <c r="E13" s="102"/>
      <c r="F13" s="102"/>
      <c r="G13" s="106"/>
      <c r="H13" s="72" t="s">
        <v>508</v>
      </c>
      <c r="I13" s="73"/>
      <c r="J13" s="67"/>
      <c r="K13" s="74"/>
      <c r="L13" s="74"/>
      <c r="M13" s="74"/>
      <c r="N13" s="74"/>
      <c r="O13" s="74"/>
      <c r="P13" s="74"/>
      <c r="Q13" s="74"/>
      <c r="R13" s="74"/>
      <c r="S13" s="74"/>
      <c r="T13" s="74"/>
      <c r="U13" s="74"/>
      <c r="V13" s="74"/>
      <c r="W13" s="74"/>
      <c r="X13" s="74"/>
      <c r="Y13" s="74"/>
      <c r="Z13" s="74"/>
      <c r="AA13" s="74"/>
      <c r="AB13" s="74"/>
      <c r="AC13" s="74"/>
      <c r="AD13" s="74"/>
      <c r="AE13" s="74"/>
      <c r="AF13" s="74"/>
      <c r="AG13" s="67"/>
      <c r="AH13" s="74"/>
      <c r="AI13" s="74"/>
      <c r="AJ13" s="74"/>
      <c r="AK13" s="74"/>
      <c r="AL13" s="74"/>
      <c r="AM13" s="74"/>
      <c r="AN13" s="74"/>
      <c r="AO13" s="74"/>
      <c r="AP13" s="74"/>
      <c r="AQ13" s="74"/>
      <c r="AR13" s="74"/>
      <c r="AS13" s="74"/>
      <c r="AT13" s="74"/>
      <c r="AU13" s="74"/>
      <c r="AV13" s="74"/>
      <c r="AW13" s="74"/>
      <c r="AX13" s="74"/>
      <c r="AY13" s="74"/>
      <c r="AZ13" s="75"/>
      <c r="BA13" s="76"/>
      <c r="BB13" s="73"/>
      <c r="BC13" s="74"/>
      <c r="BD13" s="74"/>
      <c r="BE13" s="74"/>
      <c r="BF13" s="67"/>
      <c r="BG13" s="74"/>
      <c r="BH13" s="74"/>
      <c r="BI13" s="67"/>
      <c r="BJ13" s="74"/>
      <c r="BK13" s="74"/>
      <c r="BL13" s="74"/>
      <c r="BM13" s="74"/>
      <c r="BN13" s="74"/>
      <c r="BO13" s="110"/>
      <c r="BP13" s="75"/>
      <c r="BR13" s="165"/>
      <c r="BS13" s="165"/>
      <c r="BT13" s="165"/>
      <c r="BU13" s="165"/>
      <c r="BV13" s="165"/>
      <c r="BW13" s="165"/>
      <c r="BX13" s="165"/>
      <c r="BY13" s="165"/>
      <c r="BZ13" s="165"/>
      <c r="CA13" s="165"/>
      <c r="CB13" s="165"/>
      <c r="CC13" s="165"/>
      <c r="CD13" s="165"/>
      <c r="CF13" s="165"/>
      <c r="CG13" s="165"/>
      <c r="CH13" s="165"/>
      <c r="CJ13" s="165"/>
      <c r="CK13" s="165"/>
      <c r="CL13" s="165"/>
      <c r="CN13" s="165"/>
      <c r="CO13" s="165"/>
      <c r="CQ13" s="165"/>
      <c r="CR13" s="165"/>
      <c r="CS13" s="165"/>
      <c r="CT13" s="165"/>
      <c r="CU13" s="165"/>
      <c r="CW13" s="165"/>
      <c r="CX13" s="165"/>
      <c r="CY13" s="165"/>
      <c r="CZ13" s="165"/>
    </row>
    <row r="14" spans="2:104" x14ac:dyDescent="0.25">
      <c r="B14" s="101"/>
      <c r="C14" s="102"/>
      <c r="D14" s="102"/>
      <c r="E14" s="102"/>
      <c r="F14" s="102"/>
      <c r="G14" s="106"/>
      <c r="H14" s="72" t="s">
        <v>508</v>
      </c>
      <c r="I14" s="73"/>
      <c r="J14" s="67"/>
      <c r="K14" s="74"/>
      <c r="L14" s="74"/>
      <c r="M14" s="74"/>
      <c r="N14" s="74"/>
      <c r="O14" s="74"/>
      <c r="P14" s="74"/>
      <c r="Q14" s="74"/>
      <c r="R14" s="74"/>
      <c r="S14" s="74"/>
      <c r="T14" s="74"/>
      <c r="U14" s="74"/>
      <c r="V14" s="74"/>
      <c r="W14" s="74"/>
      <c r="X14" s="74"/>
      <c r="Y14" s="74"/>
      <c r="Z14" s="74"/>
      <c r="AA14" s="74"/>
      <c r="AB14" s="74"/>
      <c r="AC14" s="74"/>
      <c r="AD14" s="74"/>
      <c r="AE14" s="74"/>
      <c r="AF14" s="74"/>
      <c r="AG14" s="67"/>
      <c r="AH14" s="74"/>
      <c r="AI14" s="74"/>
      <c r="AJ14" s="74"/>
      <c r="AK14" s="74"/>
      <c r="AL14" s="74"/>
      <c r="AM14" s="74"/>
      <c r="AN14" s="74"/>
      <c r="AO14" s="74"/>
      <c r="AP14" s="74"/>
      <c r="AQ14" s="74"/>
      <c r="AR14" s="74"/>
      <c r="AS14" s="74"/>
      <c r="AT14" s="74"/>
      <c r="AU14" s="74"/>
      <c r="AV14" s="74"/>
      <c r="AW14" s="74"/>
      <c r="AX14" s="74"/>
      <c r="AY14" s="74"/>
      <c r="AZ14" s="75"/>
      <c r="BA14" s="76"/>
      <c r="BB14" s="73"/>
      <c r="BC14" s="74"/>
      <c r="BD14" s="74"/>
      <c r="BE14" s="74"/>
      <c r="BF14" s="67"/>
      <c r="BG14" s="74"/>
      <c r="BH14" s="74"/>
      <c r="BI14" s="67"/>
      <c r="BJ14" s="74"/>
      <c r="BK14" s="74"/>
      <c r="BL14" s="74"/>
      <c r="BM14" s="74"/>
      <c r="BN14" s="74"/>
      <c r="BO14" s="110"/>
      <c r="BP14" s="75"/>
      <c r="BR14" s="165"/>
      <c r="BS14" s="165"/>
      <c r="BT14" s="165"/>
      <c r="BU14" s="165"/>
      <c r="BV14" s="165"/>
      <c r="BW14" s="165"/>
      <c r="BX14" s="165"/>
      <c r="BY14" s="165"/>
      <c r="BZ14" s="165"/>
      <c r="CA14" s="165"/>
      <c r="CB14" s="165"/>
      <c r="CC14" s="165"/>
      <c r="CD14" s="165"/>
      <c r="CF14" s="165"/>
      <c r="CG14" s="165"/>
      <c r="CH14" s="165"/>
      <c r="CJ14" s="165"/>
      <c r="CK14" s="165"/>
      <c r="CL14" s="165"/>
      <c r="CN14" s="165"/>
      <c r="CO14" s="165"/>
      <c r="CQ14" s="165"/>
      <c r="CR14" s="165"/>
      <c r="CS14" s="165"/>
      <c r="CT14" s="165"/>
      <c r="CU14" s="165"/>
      <c r="CW14" s="165"/>
      <c r="CX14" s="165"/>
      <c r="CY14" s="165"/>
      <c r="CZ14" s="165"/>
    </row>
    <row r="15" spans="2:104" x14ac:dyDescent="0.25">
      <c r="B15" s="101"/>
      <c r="C15" s="102"/>
      <c r="D15" s="102"/>
      <c r="E15" s="102"/>
      <c r="F15" s="102"/>
      <c r="G15" s="106"/>
      <c r="H15" s="72" t="s">
        <v>508</v>
      </c>
      <c r="I15" s="73"/>
      <c r="J15" s="67"/>
      <c r="K15" s="74"/>
      <c r="L15" s="74"/>
      <c r="M15" s="74"/>
      <c r="N15" s="74"/>
      <c r="O15" s="74"/>
      <c r="P15" s="74"/>
      <c r="Q15" s="74"/>
      <c r="R15" s="74"/>
      <c r="S15" s="74"/>
      <c r="T15" s="74"/>
      <c r="U15" s="74"/>
      <c r="V15" s="74"/>
      <c r="W15" s="74"/>
      <c r="X15" s="74"/>
      <c r="Y15" s="74"/>
      <c r="Z15" s="74"/>
      <c r="AA15" s="74"/>
      <c r="AB15" s="74"/>
      <c r="AC15" s="74"/>
      <c r="AD15" s="74"/>
      <c r="AE15" s="74"/>
      <c r="AF15" s="74"/>
      <c r="AG15" s="67"/>
      <c r="AH15" s="74"/>
      <c r="AI15" s="74"/>
      <c r="AJ15" s="74"/>
      <c r="AK15" s="74"/>
      <c r="AL15" s="74"/>
      <c r="AM15" s="74"/>
      <c r="AN15" s="74"/>
      <c r="AO15" s="74"/>
      <c r="AP15" s="74"/>
      <c r="AQ15" s="74"/>
      <c r="AR15" s="74"/>
      <c r="AS15" s="74"/>
      <c r="AT15" s="74"/>
      <c r="AU15" s="74"/>
      <c r="AV15" s="74"/>
      <c r="AW15" s="74"/>
      <c r="AX15" s="74"/>
      <c r="AY15" s="74"/>
      <c r="AZ15" s="75"/>
      <c r="BA15" s="76"/>
      <c r="BB15" s="73"/>
      <c r="BC15" s="74"/>
      <c r="BD15" s="74"/>
      <c r="BE15" s="74"/>
      <c r="BF15" s="67"/>
      <c r="BG15" s="74"/>
      <c r="BH15" s="74"/>
      <c r="BI15" s="67"/>
      <c r="BJ15" s="74"/>
      <c r="BK15" s="74"/>
      <c r="BL15" s="74"/>
      <c r="BM15" s="74"/>
      <c r="BN15" s="74"/>
      <c r="BO15" s="110"/>
      <c r="BP15" s="75"/>
      <c r="BR15" s="165"/>
      <c r="BS15" s="165"/>
      <c r="BT15" s="165"/>
      <c r="BU15" s="165"/>
      <c r="BV15" s="165"/>
      <c r="BW15" s="165"/>
      <c r="BX15" s="165"/>
      <c r="BY15" s="165"/>
      <c r="BZ15" s="165"/>
      <c r="CA15" s="165"/>
      <c r="CB15" s="165"/>
      <c r="CC15" s="165"/>
      <c r="CD15" s="165"/>
      <c r="CF15" s="165"/>
      <c r="CG15" s="165"/>
      <c r="CH15" s="165"/>
      <c r="CJ15" s="165"/>
      <c r="CK15" s="165"/>
      <c r="CL15" s="165"/>
      <c r="CN15" s="165"/>
      <c r="CO15" s="165"/>
      <c r="CQ15" s="165"/>
      <c r="CR15" s="165"/>
      <c r="CS15" s="165"/>
      <c r="CT15" s="165"/>
      <c r="CU15" s="165"/>
      <c r="CW15" s="165"/>
      <c r="CX15" s="165"/>
      <c r="CY15" s="165"/>
      <c r="CZ15" s="165"/>
    </row>
    <row r="16" spans="2:104" x14ac:dyDescent="0.25">
      <c r="B16" s="101"/>
      <c r="C16" s="102"/>
      <c r="D16" s="102"/>
      <c r="E16" s="102"/>
      <c r="F16" s="102"/>
      <c r="G16" s="106"/>
      <c r="H16" s="72" t="s">
        <v>508</v>
      </c>
      <c r="I16" s="73"/>
      <c r="J16" s="67"/>
      <c r="K16" s="74"/>
      <c r="L16" s="74"/>
      <c r="M16" s="74"/>
      <c r="N16" s="74"/>
      <c r="O16" s="74"/>
      <c r="P16" s="74"/>
      <c r="Q16" s="74"/>
      <c r="R16" s="74"/>
      <c r="S16" s="74"/>
      <c r="T16" s="74"/>
      <c r="U16" s="74"/>
      <c r="V16" s="74"/>
      <c r="W16" s="74"/>
      <c r="X16" s="74"/>
      <c r="Y16" s="74"/>
      <c r="Z16" s="74"/>
      <c r="AA16" s="74"/>
      <c r="AB16" s="74"/>
      <c r="AC16" s="74"/>
      <c r="AD16" s="74"/>
      <c r="AE16" s="74"/>
      <c r="AF16" s="74"/>
      <c r="AG16" s="67"/>
      <c r="AH16" s="74"/>
      <c r="AI16" s="74"/>
      <c r="AJ16" s="74"/>
      <c r="AK16" s="74"/>
      <c r="AL16" s="74"/>
      <c r="AM16" s="74"/>
      <c r="AN16" s="74"/>
      <c r="AO16" s="74"/>
      <c r="AP16" s="74"/>
      <c r="AQ16" s="74"/>
      <c r="AR16" s="74"/>
      <c r="AS16" s="74"/>
      <c r="AT16" s="74"/>
      <c r="AU16" s="74"/>
      <c r="AV16" s="74"/>
      <c r="AW16" s="74"/>
      <c r="AX16" s="74"/>
      <c r="AY16" s="74"/>
      <c r="AZ16" s="75"/>
      <c r="BA16" s="76"/>
      <c r="BB16" s="73"/>
      <c r="BC16" s="74"/>
      <c r="BD16" s="74"/>
      <c r="BE16" s="74"/>
      <c r="BF16" s="67"/>
      <c r="BG16" s="74"/>
      <c r="BH16" s="74"/>
      <c r="BI16" s="67"/>
      <c r="BJ16" s="74"/>
      <c r="BK16" s="74"/>
      <c r="BL16" s="74"/>
      <c r="BM16" s="74"/>
      <c r="BN16" s="74"/>
      <c r="BO16" s="110"/>
      <c r="BP16" s="75"/>
      <c r="BR16" s="165"/>
      <c r="BS16" s="165"/>
      <c r="BT16" s="165"/>
      <c r="BU16" s="165"/>
      <c r="BV16" s="165"/>
      <c r="BW16" s="165"/>
      <c r="BX16" s="165"/>
      <c r="BY16" s="165"/>
      <c r="BZ16" s="165"/>
      <c r="CA16" s="165"/>
      <c r="CB16" s="165"/>
      <c r="CC16" s="165"/>
      <c r="CD16" s="165"/>
      <c r="CF16" s="165"/>
      <c r="CG16" s="165"/>
      <c r="CH16" s="165"/>
      <c r="CJ16" s="165"/>
      <c r="CK16" s="165"/>
      <c r="CL16" s="165"/>
      <c r="CN16" s="165"/>
      <c r="CO16" s="165"/>
      <c r="CQ16" s="165"/>
      <c r="CR16" s="165"/>
      <c r="CS16" s="165"/>
      <c r="CT16" s="165"/>
      <c r="CU16" s="165"/>
      <c r="CW16" s="165"/>
      <c r="CX16" s="165"/>
      <c r="CY16" s="165"/>
      <c r="CZ16" s="165"/>
    </row>
    <row r="17" spans="2:104" x14ac:dyDescent="0.25">
      <c r="B17" s="101"/>
      <c r="C17" s="102"/>
      <c r="D17" s="102"/>
      <c r="E17" s="102"/>
      <c r="F17" s="102"/>
      <c r="G17" s="106"/>
      <c r="H17" s="72" t="s">
        <v>508</v>
      </c>
      <c r="I17" s="73"/>
      <c r="J17" s="67"/>
      <c r="K17" s="74"/>
      <c r="L17" s="74"/>
      <c r="M17" s="74"/>
      <c r="N17" s="74"/>
      <c r="O17" s="74"/>
      <c r="P17" s="74"/>
      <c r="Q17" s="74"/>
      <c r="R17" s="74"/>
      <c r="S17" s="74"/>
      <c r="T17" s="74"/>
      <c r="U17" s="74"/>
      <c r="V17" s="74"/>
      <c r="W17" s="74"/>
      <c r="X17" s="74"/>
      <c r="Y17" s="74"/>
      <c r="Z17" s="74"/>
      <c r="AA17" s="74"/>
      <c r="AB17" s="74"/>
      <c r="AC17" s="74"/>
      <c r="AD17" s="74"/>
      <c r="AE17" s="74"/>
      <c r="AF17" s="74"/>
      <c r="AG17" s="67"/>
      <c r="AH17" s="74"/>
      <c r="AI17" s="74"/>
      <c r="AJ17" s="74"/>
      <c r="AK17" s="74"/>
      <c r="AL17" s="74"/>
      <c r="AM17" s="74"/>
      <c r="AN17" s="74"/>
      <c r="AO17" s="74"/>
      <c r="AP17" s="74"/>
      <c r="AQ17" s="74"/>
      <c r="AR17" s="74"/>
      <c r="AS17" s="74"/>
      <c r="AT17" s="74"/>
      <c r="AU17" s="74"/>
      <c r="AV17" s="74"/>
      <c r="AW17" s="74"/>
      <c r="AX17" s="74"/>
      <c r="AY17" s="74"/>
      <c r="AZ17" s="75"/>
      <c r="BA17" s="76"/>
      <c r="BB17" s="73"/>
      <c r="BC17" s="74"/>
      <c r="BD17" s="74"/>
      <c r="BE17" s="74"/>
      <c r="BF17" s="67"/>
      <c r="BG17" s="74"/>
      <c r="BH17" s="74"/>
      <c r="BI17" s="67"/>
      <c r="BJ17" s="74"/>
      <c r="BK17" s="74"/>
      <c r="BL17" s="74"/>
      <c r="BM17" s="74"/>
      <c r="BN17" s="74"/>
      <c r="BO17" s="110"/>
      <c r="BP17" s="75"/>
      <c r="BR17" s="165"/>
      <c r="BS17" s="165"/>
      <c r="BT17" s="165"/>
      <c r="BU17" s="165"/>
      <c r="BV17" s="165"/>
      <c r="BW17" s="165"/>
      <c r="BX17" s="165"/>
      <c r="BY17" s="165"/>
      <c r="BZ17" s="165"/>
      <c r="CA17" s="165"/>
      <c r="CB17" s="165"/>
      <c r="CC17" s="165"/>
      <c r="CD17" s="165"/>
      <c r="CF17" s="165"/>
      <c r="CG17" s="165"/>
      <c r="CH17" s="165"/>
      <c r="CJ17" s="165"/>
      <c r="CK17" s="165"/>
      <c r="CL17" s="165"/>
      <c r="CN17" s="165"/>
      <c r="CO17" s="165"/>
      <c r="CQ17" s="165"/>
      <c r="CR17" s="165"/>
      <c r="CS17" s="165"/>
      <c r="CT17" s="165"/>
      <c r="CU17" s="165"/>
      <c r="CW17" s="165"/>
      <c r="CX17" s="165"/>
      <c r="CY17" s="165"/>
      <c r="CZ17" s="165"/>
    </row>
    <row r="18" spans="2:104" x14ac:dyDescent="0.25">
      <c r="B18" s="101"/>
      <c r="C18" s="102"/>
      <c r="D18" s="102"/>
      <c r="E18" s="102"/>
      <c r="F18" s="102"/>
      <c r="G18" s="106"/>
      <c r="H18" s="72" t="s">
        <v>508</v>
      </c>
      <c r="I18" s="73"/>
      <c r="J18" s="67"/>
      <c r="K18" s="74"/>
      <c r="L18" s="74"/>
      <c r="M18" s="74"/>
      <c r="N18" s="74"/>
      <c r="O18" s="74"/>
      <c r="P18" s="74"/>
      <c r="Q18" s="74"/>
      <c r="R18" s="74"/>
      <c r="S18" s="74"/>
      <c r="T18" s="74"/>
      <c r="U18" s="74"/>
      <c r="V18" s="74"/>
      <c r="W18" s="74"/>
      <c r="X18" s="74"/>
      <c r="Y18" s="74"/>
      <c r="Z18" s="74"/>
      <c r="AA18" s="74"/>
      <c r="AB18" s="74"/>
      <c r="AC18" s="74"/>
      <c r="AD18" s="74"/>
      <c r="AE18" s="74"/>
      <c r="AF18" s="74"/>
      <c r="AG18" s="67"/>
      <c r="AH18" s="74"/>
      <c r="AI18" s="74"/>
      <c r="AJ18" s="74"/>
      <c r="AK18" s="74"/>
      <c r="AL18" s="74"/>
      <c r="AM18" s="74"/>
      <c r="AN18" s="74"/>
      <c r="AO18" s="74"/>
      <c r="AP18" s="74"/>
      <c r="AQ18" s="74"/>
      <c r="AR18" s="74"/>
      <c r="AS18" s="74"/>
      <c r="AT18" s="74"/>
      <c r="AU18" s="74"/>
      <c r="AV18" s="74"/>
      <c r="AW18" s="74"/>
      <c r="AX18" s="74"/>
      <c r="AY18" s="74"/>
      <c r="AZ18" s="75"/>
      <c r="BA18" s="76"/>
      <c r="BB18" s="73"/>
      <c r="BC18" s="74"/>
      <c r="BD18" s="74"/>
      <c r="BE18" s="74"/>
      <c r="BF18" s="67"/>
      <c r="BG18" s="74"/>
      <c r="BH18" s="74"/>
      <c r="BI18" s="67"/>
      <c r="BJ18" s="74"/>
      <c r="BK18" s="74"/>
      <c r="BL18" s="74"/>
      <c r="BM18" s="74"/>
      <c r="BN18" s="74"/>
      <c r="BO18" s="110"/>
      <c r="BP18" s="75"/>
      <c r="BR18" s="165"/>
      <c r="BS18" s="165"/>
      <c r="BT18" s="165"/>
      <c r="BU18" s="165"/>
      <c r="BV18" s="165"/>
      <c r="BW18" s="165"/>
      <c r="BX18" s="165"/>
      <c r="BY18" s="165"/>
      <c r="BZ18" s="165"/>
      <c r="CA18" s="165"/>
      <c r="CB18" s="165"/>
      <c r="CC18" s="165"/>
      <c r="CD18" s="165"/>
      <c r="CF18" s="165"/>
      <c r="CG18" s="165"/>
      <c r="CH18" s="165"/>
      <c r="CJ18" s="165"/>
      <c r="CK18" s="165"/>
      <c r="CL18" s="165"/>
      <c r="CN18" s="165"/>
      <c r="CO18" s="165"/>
      <c r="CQ18" s="165"/>
      <c r="CR18" s="165"/>
      <c r="CS18" s="165"/>
      <c r="CT18" s="165"/>
      <c r="CU18" s="165"/>
      <c r="CW18" s="165"/>
      <c r="CX18" s="165"/>
      <c r="CY18" s="165"/>
      <c r="CZ18" s="165"/>
    </row>
    <row r="19" spans="2:104" x14ac:dyDescent="0.25">
      <c r="B19" s="101"/>
      <c r="C19" s="102"/>
      <c r="D19" s="102"/>
      <c r="E19" s="102"/>
      <c r="F19" s="102"/>
      <c r="G19" s="106"/>
      <c r="H19" s="72" t="s">
        <v>508</v>
      </c>
      <c r="I19" s="73"/>
      <c r="J19" s="67"/>
      <c r="K19" s="74"/>
      <c r="L19" s="74"/>
      <c r="M19" s="74"/>
      <c r="N19" s="74"/>
      <c r="O19" s="74"/>
      <c r="P19" s="74"/>
      <c r="Q19" s="74"/>
      <c r="R19" s="74"/>
      <c r="S19" s="74"/>
      <c r="T19" s="74"/>
      <c r="U19" s="74"/>
      <c r="V19" s="74"/>
      <c r="W19" s="74"/>
      <c r="X19" s="74"/>
      <c r="Y19" s="74"/>
      <c r="Z19" s="74"/>
      <c r="AA19" s="74"/>
      <c r="AB19" s="74"/>
      <c r="AC19" s="74"/>
      <c r="AD19" s="74"/>
      <c r="AE19" s="74"/>
      <c r="AF19" s="74"/>
      <c r="AG19" s="67"/>
      <c r="AH19" s="74"/>
      <c r="AI19" s="74"/>
      <c r="AJ19" s="74"/>
      <c r="AK19" s="74"/>
      <c r="AL19" s="74"/>
      <c r="AM19" s="74"/>
      <c r="AN19" s="74"/>
      <c r="AO19" s="74"/>
      <c r="AP19" s="74"/>
      <c r="AQ19" s="74"/>
      <c r="AR19" s="74"/>
      <c r="AS19" s="74"/>
      <c r="AT19" s="74"/>
      <c r="AU19" s="74"/>
      <c r="AV19" s="74"/>
      <c r="AW19" s="74"/>
      <c r="AX19" s="74"/>
      <c r="AY19" s="74"/>
      <c r="AZ19" s="75"/>
      <c r="BA19" s="76"/>
      <c r="BB19" s="73"/>
      <c r="BC19" s="74"/>
      <c r="BD19" s="74"/>
      <c r="BE19" s="74"/>
      <c r="BF19" s="67"/>
      <c r="BG19" s="74"/>
      <c r="BH19" s="74"/>
      <c r="BI19" s="67"/>
      <c r="BJ19" s="74"/>
      <c r="BK19" s="74"/>
      <c r="BL19" s="74"/>
      <c r="BM19" s="74"/>
      <c r="BN19" s="74"/>
      <c r="BO19" s="110"/>
      <c r="BP19" s="75"/>
      <c r="BR19" s="165"/>
      <c r="BS19" s="165"/>
      <c r="BT19" s="165"/>
      <c r="BU19" s="165"/>
      <c r="BV19" s="165"/>
      <c r="BW19" s="165"/>
      <c r="BX19" s="165"/>
      <c r="BY19" s="165"/>
      <c r="BZ19" s="165"/>
      <c r="CA19" s="165"/>
      <c r="CB19" s="165"/>
      <c r="CC19" s="165"/>
      <c r="CD19" s="165"/>
      <c r="CF19" s="165"/>
      <c r="CG19" s="165"/>
      <c r="CH19" s="165"/>
      <c r="CJ19" s="165"/>
      <c r="CK19" s="165"/>
      <c r="CL19" s="165"/>
      <c r="CN19" s="165"/>
      <c r="CO19" s="165"/>
      <c r="CQ19" s="165"/>
      <c r="CR19" s="165"/>
      <c r="CS19" s="165"/>
      <c r="CT19" s="165"/>
      <c r="CU19" s="165"/>
      <c r="CW19" s="165"/>
      <c r="CX19" s="165"/>
      <c r="CY19" s="165"/>
      <c r="CZ19" s="165"/>
    </row>
    <row r="20" spans="2:104" x14ac:dyDescent="0.25">
      <c r="B20" s="101"/>
      <c r="C20" s="102"/>
      <c r="D20" s="102"/>
      <c r="E20" s="102"/>
      <c r="F20" s="102"/>
      <c r="G20" s="106"/>
      <c r="H20" s="72" t="s">
        <v>508</v>
      </c>
      <c r="I20" s="73"/>
      <c r="J20" s="67"/>
      <c r="K20" s="74"/>
      <c r="L20" s="74"/>
      <c r="M20" s="74"/>
      <c r="N20" s="74"/>
      <c r="O20" s="74"/>
      <c r="P20" s="74"/>
      <c r="Q20" s="74"/>
      <c r="R20" s="74"/>
      <c r="S20" s="74"/>
      <c r="T20" s="74"/>
      <c r="U20" s="74"/>
      <c r="V20" s="74"/>
      <c r="W20" s="74"/>
      <c r="X20" s="74"/>
      <c r="Y20" s="74"/>
      <c r="Z20" s="74"/>
      <c r="AA20" s="74"/>
      <c r="AB20" s="74"/>
      <c r="AC20" s="74"/>
      <c r="AD20" s="74"/>
      <c r="AE20" s="74"/>
      <c r="AF20" s="74"/>
      <c r="AG20" s="67"/>
      <c r="AH20" s="74"/>
      <c r="AI20" s="74"/>
      <c r="AJ20" s="74"/>
      <c r="AK20" s="74"/>
      <c r="AL20" s="74"/>
      <c r="AM20" s="74"/>
      <c r="AN20" s="74"/>
      <c r="AO20" s="74"/>
      <c r="AP20" s="74"/>
      <c r="AQ20" s="74"/>
      <c r="AR20" s="74"/>
      <c r="AS20" s="74"/>
      <c r="AT20" s="74"/>
      <c r="AU20" s="74"/>
      <c r="AV20" s="74"/>
      <c r="AW20" s="74"/>
      <c r="AX20" s="74"/>
      <c r="AY20" s="74"/>
      <c r="AZ20" s="75"/>
      <c r="BA20" s="76"/>
      <c r="BB20" s="73"/>
      <c r="BC20" s="74"/>
      <c r="BD20" s="74"/>
      <c r="BE20" s="74"/>
      <c r="BF20" s="67"/>
      <c r="BG20" s="74"/>
      <c r="BH20" s="74"/>
      <c r="BI20" s="67"/>
      <c r="BJ20" s="74"/>
      <c r="BK20" s="74"/>
      <c r="BL20" s="74"/>
      <c r="BM20" s="74"/>
      <c r="BN20" s="74"/>
      <c r="BO20" s="110"/>
      <c r="BP20" s="75"/>
      <c r="BR20" s="165"/>
      <c r="BS20" s="165"/>
      <c r="BT20" s="165"/>
      <c r="BU20" s="165"/>
      <c r="BV20" s="165"/>
      <c r="BW20" s="165"/>
      <c r="BX20" s="165"/>
      <c r="BY20" s="165"/>
      <c r="BZ20" s="165"/>
      <c r="CA20" s="165"/>
      <c r="CB20" s="165"/>
      <c r="CC20" s="165"/>
      <c r="CD20" s="165"/>
      <c r="CF20" s="165"/>
      <c r="CG20" s="165"/>
      <c r="CH20" s="165"/>
      <c r="CJ20" s="165"/>
      <c r="CK20" s="165"/>
      <c r="CL20" s="165"/>
      <c r="CN20" s="165"/>
      <c r="CO20" s="165"/>
      <c r="CQ20" s="165"/>
      <c r="CR20" s="165"/>
      <c r="CS20" s="165"/>
      <c r="CT20" s="165"/>
      <c r="CU20" s="165"/>
      <c r="CW20" s="165"/>
      <c r="CX20" s="165"/>
      <c r="CY20" s="165"/>
      <c r="CZ20" s="165"/>
    </row>
    <row r="21" spans="2:104" x14ac:dyDescent="0.25">
      <c r="B21" s="101"/>
      <c r="C21" s="102"/>
      <c r="D21" s="102"/>
      <c r="E21" s="102"/>
      <c r="F21" s="102"/>
      <c r="G21" s="106"/>
      <c r="H21" s="72" t="s">
        <v>508</v>
      </c>
      <c r="I21" s="73"/>
      <c r="J21" s="67"/>
      <c r="K21" s="74"/>
      <c r="L21" s="74"/>
      <c r="M21" s="74"/>
      <c r="N21" s="74"/>
      <c r="O21" s="74"/>
      <c r="P21" s="74"/>
      <c r="Q21" s="74"/>
      <c r="R21" s="74"/>
      <c r="S21" s="74"/>
      <c r="T21" s="74"/>
      <c r="U21" s="74"/>
      <c r="V21" s="74"/>
      <c r="W21" s="74"/>
      <c r="X21" s="74"/>
      <c r="Y21" s="74"/>
      <c r="Z21" s="74"/>
      <c r="AA21" s="74"/>
      <c r="AB21" s="74"/>
      <c r="AC21" s="74"/>
      <c r="AD21" s="74"/>
      <c r="AE21" s="74"/>
      <c r="AF21" s="74"/>
      <c r="AG21" s="67"/>
      <c r="AH21" s="74"/>
      <c r="AI21" s="74"/>
      <c r="AJ21" s="74"/>
      <c r="AK21" s="74"/>
      <c r="AL21" s="74"/>
      <c r="AM21" s="74"/>
      <c r="AN21" s="74"/>
      <c r="AO21" s="74"/>
      <c r="AP21" s="74"/>
      <c r="AQ21" s="74"/>
      <c r="AR21" s="74"/>
      <c r="AS21" s="74"/>
      <c r="AT21" s="74"/>
      <c r="AU21" s="74"/>
      <c r="AV21" s="74"/>
      <c r="AW21" s="74"/>
      <c r="AX21" s="74"/>
      <c r="AY21" s="74"/>
      <c r="AZ21" s="75"/>
      <c r="BA21" s="76"/>
      <c r="BB21" s="73"/>
      <c r="BC21" s="74"/>
      <c r="BD21" s="74"/>
      <c r="BE21" s="74"/>
      <c r="BF21" s="67"/>
      <c r="BG21" s="74"/>
      <c r="BH21" s="74"/>
      <c r="BI21" s="67"/>
      <c r="BJ21" s="74"/>
      <c r="BK21" s="74"/>
      <c r="BL21" s="74"/>
      <c r="BM21" s="74"/>
      <c r="BN21" s="74"/>
      <c r="BO21" s="110"/>
      <c r="BP21" s="75"/>
      <c r="BR21" s="165"/>
      <c r="BS21" s="165"/>
      <c r="BT21" s="165"/>
      <c r="BU21" s="165"/>
      <c r="BV21" s="165"/>
      <c r="BW21" s="165"/>
      <c r="BX21" s="165"/>
      <c r="BY21" s="165"/>
      <c r="BZ21" s="165"/>
      <c r="CA21" s="165"/>
      <c r="CB21" s="165"/>
      <c r="CC21" s="165"/>
      <c r="CD21" s="165"/>
      <c r="CF21" s="165"/>
      <c r="CG21" s="165"/>
      <c r="CH21" s="165"/>
      <c r="CJ21" s="165"/>
      <c r="CK21" s="165"/>
      <c r="CL21" s="165"/>
      <c r="CN21" s="165"/>
      <c r="CO21" s="165"/>
      <c r="CQ21" s="165"/>
      <c r="CR21" s="165"/>
      <c r="CS21" s="165"/>
      <c r="CT21" s="165"/>
      <c r="CU21" s="165"/>
      <c r="CW21" s="165"/>
      <c r="CX21" s="165"/>
      <c r="CY21" s="165"/>
      <c r="CZ21" s="165"/>
    </row>
    <row r="22" spans="2:104" x14ac:dyDescent="0.25">
      <c r="B22" s="101"/>
      <c r="C22" s="102"/>
      <c r="D22" s="102"/>
      <c r="E22" s="102"/>
      <c r="F22" s="102"/>
      <c r="G22" s="106"/>
      <c r="H22" s="72" t="s">
        <v>508</v>
      </c>
      <c r="I22" s="73"/>
      <c r="J22" s="67"/>
      <c r="K22" s="74"/>
      <c r="L22" s="74"/>
      <c r="M22" s="74"/>
      <c r="N22" s="74"/>
      <c r="O22" s="74"/>
      <c r="P22" s="74"/>
      <c r="Q22" s="74"/>
      <c r="R22" s="74"/>
      <c r="S22" s="74"/>
      <c r="T22" s="74"/>
      <c r="U22" s="74"/>
      <c r="V22" s="74"/>
      <c r="W22" s="74"/>
      <c r="X22" s="74"/>
      <c r="Y22" s="74"/>
      <c r="Z22" s="74"/>
      <c r="AA22" s="74"/>
      <c r="AB22" s="74"/>
      <c r="AC22" s="74"/>
      <c r="AD22" s="74"/>
      <c r="AE22" s="74"/>
      <c r="AF22" s="74"/>
      <c r="AG22" s="67"/>
      <c r="AH22" s="74"/>
      <c r="AI22" s="74"/>
      <c r="AJ22" s="74"/>
      <c r="AK22" s="74"/>
      <c r="AL22" s="74"/>
      <c r="AM22" s="74"/>
      <c r="AN22" s="74"/>
      <c r="AO22" s="74"/>
      <c r="AP22" s="74"/>
      <c r="AQ22" s="74"/>
      <c r="AR22" s="74"/>
      <c r="AS22" s="74"/>
      <c r="AT22" s="74"/>
      <c r="AU22" s="74"/>
      <c r="AV22" s="74"/>
      <c r="AW22" s="74"/>
      <c r="AX22" s="74"/>
      <c r="AY22" s="74"/>
      <c r="AZ22" s="75"/>
      <c r="BA22" s="76"/>
      <c r="BB22" s="73"/>
      <c r="BC22" s="74"/>
      <c r="BD22" s="74"/>
      <c r="BE22" s="74"/>
      <c r="BF22" s="67"/>
      <c r="BG22" s="74"/>
      <c r="BH22" s="74"/>
      <c r="BI22" s="67"/>
      <c r="BJ22" s="74"/>
      <c r="BK22" s="74"/>
      <c r="BL22" s="74"/>
      <c r="BM22" s="74"/>
      <c r="BN22" s="74"/>
      <c r="BO22" s="110"/>
      <c r="BP22" s="75"/>
      <c r="BR22" s="165"/>
      <c r="BS22" s="165"/>
      <c r="BT22" s="165"/>
      <c r="BU22" s="165"/>
      <c r="BV22" s="165"/>
      <c r="BW22" s="165"/>
      <c r="BX22" s="165"/>
      <c r="BY22" s="165"/>
      <c r="BZ22" s="165"/>
      <c r="CA22" s="165"/>
      <c r="CB22" s="165"/>
      <c r="CC22" s="165"/>
      <c r="CD22" s="165"/>
      <c r="CF22" s="165"/>
      <c r="CG22" s="165"/>
      <c r="CH22" s="165"/>
      <c r="CJ22" s="165"/>
      <c r="CK22" s="165"/>
      <c r="CL22" s="165"/>
      <c r="CN22" s="165"/>
      <c r="CO22" s="165"/>
      <c r="CQ22" s="165"/>
      <c r="CR22" s="165"/>
      <c r="CS22" s="165"/>
      <c r="CT22" s="165"/>
      <c r="CU22" s="165"/>
      <c r="CW22" s="165"/>
      <c r="CX22" s="165"/>
      <c r="CY22" s="165"/>
      <c r="CZ22" s="165"/>
    </row>
    <row r="23" spans="2:104" x14ac:dyDescent="0.25">
      <c r="B23" s="101"/>
      <c r="C23" s="102"/>
      <c r="D23" s="102"/>
      <c r="E23" s="102"/>
      <c r="F23" s="102"/>
      <c r="G23" s="106"/>
      <c r="H23" s="72" t="s">
        <v>508</v>
      </c>
      <c r="I23" s="73"/>
      <c r="J23" s="67"/>
      <c r="K23" s="74"/>
      <c r="L23" s="74"/>
      <c r="M23" s="74"/>
      <c r="N23" s="74"/>
      <c r="O23" s="74"/>
      <c r="P23" s="74"/>
      <c r="Q23" s="74"/>
      <c r="R23" s="74"/>
      <c r="S23" s="74"/>
      <c r="T23" s="74"/>
      <c r="U23" s="74"/>
      <c r="V23" s="74"/>
      <c r="W23" s="74"/>
      <c r="X23" s="74"/>
      <c r="Y23" s="74"/>
      <c r="Z23" s="74"/>
      <c r="AA23" s="74"/>
      <c r="AB23" s="74"/>
      <c r="AC23" s="74"/>
      <c r="AD23" s="74"/>
      <c r="AE23" s="74"/>
      <c r="AF23" s="74"/>
      <c r="AG23" s="67"/>
      <c r="AH23" s="74"/>
      <c r="AI23" s="74"/>
      <c r="AJ23" s="74"/>
      <c r="AK23" s="74"/>
      <c r="AL23" s="74"/>
      <c r="AM23" s="74"/>
      <c r="AN23" s="74"/>
      <c r="AO23" s="74"/>
      <c r="AP23" s="74"/>
      <c r="AQ23" s="74"/>
      <c r="AR23" s="74"/>
      <c r="AS23" s="74"/>
      <c r="AT23" s="74"/>
      <c r="AU23" s="74"/>
      <c r="AV23" s="74"/>
      <c r="AW23" s="74"/>
      <c r="AX23" s="74"/>
      <c r="AY23" s="74"/>
      <c r="AZ23" s="75"/>
      <c r="BA23" s="76"/>
      <c r="BB23" s="73"/>
      <c r="BC23" s="74"/>
      <c r="BD23" s="74"/>
      <c r="BE23" s="74"/>
      <c r="BF23" s="67"/>
      <c r="BG23" s="74"/>
      <c r="BH23" s="74"/>
      <c r="BI23" s="67"/>
      <c r="BJ23" s="74"/>
      <c r="BK23" s="74"/>
      <c r="BL23" s="74"/>
      <c r="BM23" s="74"/>
      <c r="BN23" s="74"/>
      <c r="BO23" s="110"/>
      <c r="BP23" s="75"/>
      <c r="BR23" s="165"/>
      <c r="BS23" s="165"/>
      <c r="BT23" s="165"/>
      <c r="BU23" s="165"/>
      <c r="BV23" s="165"/>
      <c r="BW23" s="165"/>
      <c r="BX23" s="165"/>
      <c r="BY23" s="165"/>
      <c r="BZ23" s="165"/>
      <c r="CA23" s="165"/>
      <c r="CB23" s="165"/>
      <c r="CC23" s="165"/>
      <c r="CD23" s="165"/>
      <c r="CF23" s="165"/>
      <c r="CG23" s="165"/>
      <c r="CH23" s="165"/>
      <c r="CJ23" s="165"/>
      <c r="CK23" s="165"/>
      <c r="CL23" s="165"/>
      <c r="CN23" s="165"/>
      <c r="CO23" s="165"/>
      <c r="CQ23" s="165"/>
      <c r="CR23" s="165"/>
      <c r="CS23" s="165"/>
      <c r="CT23" s="165"/>
      <c r="CU23" s="165"/>
      <c r="CW23" s="165"/>
      <c r="CX23" s="165"/>
      <c r="CY23" s="165"/>
      <c r="CZ23" s="165"/>
    </row>
    <row r="24" spans="2:104" x14ac:dyDescent="0.25">
      <c r="B24" s="101"/>
      <c r="C24" s="102"/>
      <c r="D24" s="102"/>
      <c r="E24" s="102"/>
      <c r="F24" s="102"/>
      <c r="G24" s="106"/>
      <c r="H24" s="72" t="s">
        <v>508</v>
      </c>
      <c r="I24" s="73"/>
      <c r="J24" s="67"/>
      <c r="K24" s="74"/>
      <c r="L24" s="74"/>
      <c r="M24" s="74"/>
      <c r="N24" s="74"/>
      <c r="O24" s="74"/>
      <c r="P24" s="74"/>
      <c r="Q24" s="74"/>
      <c r="R24" s="74"/>
      <c r="S24" s="74"/>
      <c r="T24" s="74"/>
      <c r="U24" s="74"/>
      <c r="V24" s="74"/>
      <c r="W24" s="74"/>
      <c r="X24" s="74"/>
      <c r="Y24" s="74"/>
      <c r="Z24" s="74"/>
      <c r="AA24" s="74"/>
      <c r="AB24" s="74"/>
      <c r="AC24" s="74"/>
      <c r="AD24" s="74"/>
      <c r="AE24" s="74"/>
      <c r="AF24" s="74"/>
      <c r="AG24" s="67"/>
      <c r="AH24" s="74"/>
      <c r="AI24" s="74"/>
      <c r="AJ24" s="74"/>
      <c r="AK24" s="74"/>
      <c r="AL24" s="74"/>
      <c r="AM24" s="74"/>
      <c r="AN24" s="74"/>
      <c r="AO24" s="74"/>
      <c r="AP24" s="74"/>
      <c r="AQ24" s="74"/>
      <c r="AR24" s="74"/>
      <c r="AS24" s="74"/>
      <c r="AT24" s="74"/>
      <c r="AU24" s="74"/>
      <c r="AV24" s="74"/>
      <c r="AW24" s="74"/>
      <c r="AX24" s="74"/>
      <c r="AY24" s="74"/>
      <c r="AZ24" s="75"/>
      <c r="BA24" s="76"/>
      <c r="BB24" s="73"/>
      <c r="BC24" s="74"/>
      <c r="BD24" s="74"/>
      <c r="BE24" s="74"/>
      <c r="BF24" s="67"/>
      <c r="BG24" s="74"/>
      <c r="BH24" s="74"/>
      <c r="BI24" s="67"/>
      <c r="BJ24" s="74"/>
      <c r="BK24" s="74"/>
      <c r="BL24" s="74"/>
      <c r="BM24" s="74"/>
      <c r="BN24" s="74"/>
      <c r="BO24" s="110"/>
      <c r="BP24" s="75"/>
      <c r="BR24" s="165"/>
      <c r="BS24" s="165"/>
      <c r="BT24" s="165"/>
      <c r="BU24" s="165"/>
      <c r="BV24" s="165"/>
      <c r="BW24" s="165"/>
      <c r="BX24" s="165"/>
      <c r="BY24" s="165"/>
      <c r="BZ24" s="165"/>
      <c r="CA24" s="165"/>
      <c r="CB24" s="165"/>
      <c r="CC24" s="165"/>
      <c r="CD24" s="165"/>
      <c r="CF24" s="165"/>
      <c r="CG24" s="165"/>
      <c r="CH24" s="165"/>
      <c r="CJ24" s="165"/>
      <c r="CK24" s="165"/>
      <c r="CL24" s="165"/>
      <c r="CN24" s="165"/>
      <c r="CO24" s="165"/>
      <c r="CQ24" s="165"/>
      <c r="CR24" s="165"/>
      <c r="CS24" s="165"/>
      <c r="CT24" s="165"/>
      <c r="CU24" s="165"/>
      <c r="CW24" s="165"/>
      <c r="CX24" s="165"/>
      <c r="CY24" s="165"/>
      <c r="CZ24" s="165"/>
    </row>
    <row r="25" spans="2:104" x14ac:dyDescent="0.25">
      <c r="B25" s="101"/>
      <c r="C25" s="102"/>
      <c r="D25" s="102"/>
      <c r="E25" s="102"/>
      <c r="F25" s="102"/>
      <c r="G25" s="106"/>
      <c r="H25" s="72" t="s">
        <v>508</v>
      </c>
      <c r="I25" s="73"/>
      <c r="J25" s="67"/>
      <c r="K25" s="74"/>
      <c r="L25" s="74"/>
      <c r="M25" s="74"/>
      <c r="N25" s="74"/>
      <c r="O25" s="74"/>
      <c r="P25" s="74"/>
      <c r="Q25" s="74"/>
      <c r="R25" s="74"/>
      <c r="S25" s="74"/>
      <c r="T25" s="74"/>
      <c r="U25" s="74"/>
      <c r="V25" s="74"/>
      <c r="W25" s="74"/>
      <c r="X25" s="74"/>
      <c r="Y25" s="74"/>
      <c r="Z25" s="74"/>
      <c r="AA25" s="74"/>
      <c r="AB25" s="74"/>
      <c r="AC25" s="74"/>
      <c r="AD25" s="74"/>
      <c r="AE25" s="74"/>
      <c r="AF25" s="74"/>
      <c r="AG25" s="67"/>
      <c r="AH25" s="74"/>
      <c r="AI25" s="74"/>
      <c r="AJ25" s="74"/>
      <c r="AK25" s="74"/>
      <c r="AL25" s="74"/>
      <c r="AM25" s="74"/>
      <c r="AN25" s="74"/>
      <c r="AO25" s="74"/>
      <c r="AP25" s="74"/>
      <c r="AQ25" s="74"/>
      <c r="AR25" s="74"/>
      <c r="AS25" s="74"/>
      <c r="AT25" s="74"/>
      <c r="AU25" s="74"/>
      <c r="AV25" s="74"/>
      <c r="AW25" s="74"/>
      <c r="AX25" s="74"/>
      <c r="AY25" s="74"/>
      <c r="AZ25" s="75"/>
      <c r="BA25" s="76"/>
      <c r="BB25" s="73"/>
      <c r="BC25" s="74"/>
      <c r="BD25" s="74"/>
      <c r="BE25" s="74"/>
      <c r="BF25" s="67"/>
      <c r="BG25" s="74"/>
      <c r="BH25" s="74"/>
      <c r="BI25" s="67"/>
      <c r="BJ25" s="74"/>
      <c r="BK25" s="74"/>
      <c r="BL25" s="74"/>
      <c r="BM25" s="74"/>
      <c r="BN25" s="74"/>
      <c r="BO25" s="110"/>
      <c r="BP25" s="75"/>
      <c r="BR25" s="165"/>
      <c r="BS25" s="165"/>
      <c r="BT25" s="165"/>
      <c r="BU25" s="165"/>
      <c r="BV25" s="165"/>
      <c r="BW25" s="165"/>
      <c r="BX25" s="165"/>
      <c r="BY25" s="165"/>
      <c r="BZ25" s="165"/>
      <c r="CA25" s="165"/>
      <c r="CB25" s="165"/>
      <c r="CC25" s="165"/>
      <c r="CD25" s="165"/>
      <c r="CF25" s="165"/>
      <c r="CG25" s="165"/>
      <c r="CH25" s="165"/>
      <c r="CJ25" s="165"/>
      <c r="CK25" s="165"/>
      <c r="CL25" s="165"/>
      <c r="CN25" s="165"/>
      <c r="CO25" s="165"/>
      <c r="CQ25" s="165"/>
      <c r="CR25" s="165"/>
      <c r="CS25" s="165"/>
      <c r="CT25" s="165"/>
      <c r="CU25" s="165"/>
      <c r="CW25" s="165"/>
      <c r="CX25" s="165"/>
      <c r="CY25" s="165"/>
      <c r="CZ25" s="165"/>
    </row>
    <row r="26" spans="2:104" x14ac:dyDescent="0.25">
      <c r="B26" s="101"/>
      <c r="C26" s="102"/>
      <c r="D26" s="102"/>
      <c r="E26" s="102"/>
      <c r="F26" s="102"/>
      <c r="G26" s="106"/>
      <c r="H26" s="72" t="s">
        <v>508</v>
      </c>
      <c r="I26" s="73"/>
      <c r="J26" s="67"/>
      <c r="K26" s="74"/>
      <c r="L26" s="74"/>
      <c r="M26" s="74"/>
      <c r="N26" s="74"/>
      <c r="O26" s="74"/>
      <c r="P26" s="74"/>
      <c r="Q26" s="74"/>
      <c r="R26" s="74"/>
      <c r="S26" s="74"/>
      <c r="T26" s="74"/>
      <c r="U26" s="74"/>
      <c r="V26" s="74"/>
      <c r="W26" s="74"/>
      <c r="X26" s="74"/>
      <c r="Y26" s="74"/>
      <c r="Z26" s="74"/>
      <c r="AA26" s="74"/>
      <c r="AB26" s="74"/>
      <c r="AC26" s="74"/>
      <c r="AD26" s="74"/>
      <c r="AE26" s="74"/>
      <c r="AF26" s="74"/>
      <c r="AG26" s="67"/>
      <c r="AH26" s="74"/>
      <c r="AI26" s="74"/>
      <c r="AJ26" s="74"/>
      <c r="AK26" s="74"/>
      <c r="AL26" s="74"/>
      <c r="AM26" s="74"/>
      <c r="AN26" s="74"/>
      <c r="AO26" s="74"/>
      <c r="AP26" s="74"/>
      <c r="AQ26" s="74"/>
      <c r="AR26" s="74"/>
      <c r="AS26" s="74"/>
      <c r="AT26" s="74"/>
      <c r="AU26" s="74"/>
      <c r="AV26" s="74"/>
      <c r="AW26" s="74"/>
      <c r="AX26" s="74"/>
      <c r="AY26" s="74"/>
      <c r="AZ26" s="75"/>
      <c r="BA26" s="76"/>
      <c r="BB26" s="73"/>
      <c r="BC26" s="74"/>
      <c r="BD26" s="74"/>
      <c r="BE26" s="74"/>
      <c r="BF26" s="67"/>
      <c r="BG26" s="74"/>
      <c r="BH26" s="74"/>
      <c r="BI26" s="67"/>
      <c r="BJ26" s="74"/>
      <c r="BK26" s="74"/>
      <c r="BL26" s="74"/>
      <c r="BM26" s="74"/>
      <c r="BN26" s="74"/>
      <c r="BO26" s="110"/>
      <c r="BP26" s="75"/>
      <c r="BR26" s="165"/>
      <c r="BS26" s="165"/>
      <c r="BT26" s="165"/>
      <c r="BU26" s="165"/>
      <c r="BV26" s="165"/>
      <c r="BW26" s="165"/>
      <c r="BX26" s="165"/>
      <c r="BY26" s="165"/>
      <c r="BZ26" s="165"/>
      <c r="CA26" s="165"/>
      <c r="CB26" s="165"/>
      <c r="CC26" s="165"/>
      <c r="CD26" s="165"/>
      <c r="CF26" s="165"/>
      <c r="CG26" s="165"/>
      <c r="CH26" s="165"/>
      <c r="CJ26" s="165"/>
      <c r="CK26" s="165"/>
      <c r="CL26" s="165"/>
      <c r="CN26" s="165"/>
      <c r="CO26" s="165"/>
      <c r="CQ26" s="165"/>
      <c r="CR26" s="165"/>
      <c r="CS26" s="165"/>
      <c r="CT26" s="165"/>
      <c r="CU26" s="165"/>
      <c r="CW26" s="165"/>
      <c r="CX26" s="165"/>
      <c r="CY26" s="165"/>
      <c r="CZ26" s="165"/>
    </row>
    <row r="27" spans="2:104" x14ac:dyDescent="0.25">
      <c r="B27" s="101"/>
      <c r="C27" s="102"/>
      <c r="D27" s="102"/>
      <c r="E27" s="102"/>
      <c r="F27" s="102"/>
      <c r="G27" s="106"/>
      <c r="H27" s="72" t="s">
        <v>508</v>
      </c>
      <c r="I27" s="73"/>
      <c r="J27" s="67"/>
      <c r="K27" s="74"/>
      <c r="L27" s="74"/>
      <c r="M27" s="74"/>
      <c r="N27" s="74"/>
      <c r="O27" s="74"/>
      <c r="P27" s="74"/>
      <c r="Q27" s="74"/>
      <c r="R27" s="74"/>
      <c r="S27" s="74"/>
      <c r="T27" s="74"/>
      <c r="U27" s="74"/>
      <c r="V27" s="74"/>
      <c r="W27" s="74"/>
      <c r="X27" s="74"/>
      <c r="Y27" s="74"/>
      <c r="Z27" s="74"/>
      <c r="AA27" s="74"/>
      <c r="AB27" s="74"/>
      <c r="AC27" s="74"/>
      <c r="AD27" s="74"/>
      <c r="AE27" s="74"/>
      <c r="AF27" s="74"/>
      <c r="AG27" s="67"/>
      <c r="AH27" s="74"/>
      <c r="AI27" s="74"/>
      <c r="AJ27" s="74"/>
      <c r="AK27" s="74"/>
      <c r="AL27" s="74"/>
      <c r="AM27" s="74"/>
      <c r="AN27" s="74"/>
      <c r="AO27" s="74"/>
      <c r="AP27" s="74"/>
      <c r="AQ27" s="74"/>
      <c r="AR27" s="74"/>
      <c r="AS27" s="74"/>
      <c r="AT27" s="74"/>
      <c r="AU27" s="74"/>
      <c r="AV27" s="74"/>
      <c r="AW27" s="74"/>
      <c r="AX27" s="74"/>
      <c r="AY27" s="74"/>
      <c r="AZ27" s="75"/>
      <c r="BA27" s="76"/>
      <c r="BB27" s="73"/>
      <c r="BC27" s="74"/>
      <c r="BD27" s="74"/>
      <c r="BE27" s="74"/>
      <c r="BF27" s="67"/>
      <c r="BG27" s="74"/>
      <c r="BH27" s="74"/>
      <c r="BI27" s="67"/>
      <c r="BJ27" s="74"/>
      <c r="BK27" s="74"/>
      <c r="BL27" s="74"/>
      <c r="BM27" s="74"/>
      <c r="BN27" s="74"/>
      <c r="BO27" s="110"/>
      <c r="BP27" s="75"/>
      <c r="BR27" s="165"/>
      <c r="BS27" s="165"/>
      <c r="BT27" s="165"/>
      <c r="BU27" s="165"/>
      <c r="BV27" s="165"/>
      <c r="BW27" s="165"/>
      <c r="BX27" s="165"/>
      <c r="BY27" s="165"/>
      <c r="BZ27" s="165"/>
      <c r="CA27" s="165"/>
      <c r="CB27" s="165"/>
      <c r="CC27" s="165"/>
      <c r="CD27" s="165"/>
      <c r="CF27" s="165"/>
      <c r="CG27" s="165"/>
      <c r="CH27" s="165"/>
      <c r="CJ27" s="165"/>
      <c r="CK27" s="165"/>
      <c r="CL27" s="165"/>
      <c r="CN27" s="165"/>
      <c r="CO27" s="165"/>
      <c r="CQ27" s="165"/>
      <c r="CR27" s="165"/>
      <c r="CS27" s="165"/>
      <c r="CT27" s="165"/>
      <c r="CU27" s="165"/>
      <c r="CW27" s="165"/>
      <c r="CX27" s="165"/>
      <c r="CY27" s="165"/>
      <c r="CZ27" s="165"/>
    </row>
    <row r="28" spans="2:104" x14ac:dyDescent="0.25">
      <c r="B28" s="101"/>
      <c r="C28" s="102"/>
      <c r="D28" s="102"/>
      <c r="E28" s="102"/>
      <c r="F28" s="102"/>
      <c r="G28" s="106"/>
      <c r="H28" s="72" t="s">
        <v>508</v>
      </c>
      <c r="I28" s="73"/>
      <c r="J28" s="67"/>
      <c r="K28" s="74"/>
      <c r="L28" s="74"/>
      <c r="M28" s="74"/>
      <c r="N28" s="74"/>
      <c r="O28" s="74"/>
      <c r="P28" s="74"/>
      <c r="Q28" s="74"/>
      <c r="R28" s="74"/>
      <c r="S28" s="74"/>
      <c r="T28" s="74"/>
      <c r="U28" s="74"/>
      <c r="V28" s="74"/>
      <c r="W28" s="74"/>
      <c r="X28" s="74"/>
      <c r="Y28" s="74"/>
      <c r="Z28" s="74"/>
      <c r="AA28" s="74"/>
      <c r="AB28" s="74"/>
      <c r="AC28" s="74"/>
      <c r="AD28" s="74"/>
      <c r="AE28" s="74"/>
      <c r="AF28" s="74"/>
      <c r="AG28" s="67"/>
      <c r="AH28" s="74"/>
      <c r="AI28" s="74"/>
      <c r="AJ28" s="74"/>
      <c r="AK28" s="74"/>
      <c r="AL28" s="74"/>
      <c r="AM28" s="74"/>
      <c r="AN28" s="74"/>
      <c r="AO28" s="74"/>
      <c r="AP28" s="74"/>
      <c r="AQ28" s="74"/>
      <c r="AR28" s="74"/>
      <c r="AS28" s="74"/>
      <c r="AT28" s="74"/>
      <c r="AU28" s="74"/>
      <c r="AV28" s="74"/>
      <c r="AW28" s="74"/>
      <c r="AX28" s="74"/>
      <c r="AY28" s="74"/>
      <c r="AZ28" s="75"/>
      <c r="BA28" s="76"/>
      <c r="BB28" s="73"/>
      <c r="BC28" s="74"/>
      <c r="BD28" s="74"/>
      <c r="BE28" s="74"/>
      <c r="BF28" s="67"/>
      <c r="BG28" s="74"/>
      <c r="BH28" s="74"/>
      <c r="BI28" s="67"/>
      <c r="BJ28" s="74"/>
      <c r="BK28" s="74"/>
      <c r="BL28" s="74"/>
      <c r="BM28" s="74"/>
      <c r="BN28" s="74"/>
      <c r="BO28" s="110"/>
      <c r="BP28" s="75"/>
      <c r="BR28" s="165"/>
      <c r="BS28" s="165"/>
      <c r="BT28" s="165"/>
      <c r="BU28" s="165"/>
      <c r="BV28" s="165"/>
      <c r="BW28" s="165"/>
      <c r="BX28" s="165"/>
      <c r="BY28" s="165"/>
      <c r="BZ28" s="165"/>
      <c r="CA28" s="165"/>
      <c r="CB28" s="165"/>
      <c r="CC28" s="165"/>
      <c r="CD28" s="165"/>
      <c r="CF28" s="165"/>
      <c r="CG28" s="165"/>
      <c r="CH28" s="165"/>
      <c r="CJ28" s="165"/>
      <c r="CK28" s="165"/>
      <c r="CL28" s="165"/>
      <c r="CN28" s="165"/>
      <c r="CO28" s="165"/>
      <c r="CQ28" s="165"/>
      <c r="CR28" s="165"/>
      <c r="CS28" s="165"/>
      <c r="CT28" s="165"/>
      <c r="CU28" s="165"/>
      <c r="CW28" s="165"/>
      <c r="CX28" s="165"/>
      <c r="CY28" s="165"/>
      <c r="CZ28" s="165"/>
    </row>
    <row r="29" spans="2:104" x14ac:dyDescent="0.25">
      <c r="B29" s="101"/>
      <c r="C29" s="102"/>
      <c r="D29" s="102"/>
      <c r="E29" s="102"/>
      <c r="F29" s="102"/>
      <c r="G29" s="106"/>
      <c r="H29" s="72" t="s">
        <v>508</v>
      </c>
      <c r="I29" s="73"/>
      <c r="J29" s="67"/>
      <c r="K29" s="74"/>
      <c r="L29" s="74"/>
      <c r="M29" s="74"/>
      <c r="N29" s="74"/>
      <c r="O29" s="74"/>
      <c r="P29" s="74"/>
      <c r="Q29" s="74"/>
      <c r="R29" s="74"/>
      <c r="S29" s="74"/>
      <c r="T29" s="74"/>
      <c r="U29" s="74"/>
      <c r="V29" s="74"/>
      <c r="W29" s="74"/>
      <c r="X29" s="74"/>
      <c r="Y29" s="74"/>
      <c r="Z29" s="74"/>
      <c r="AA29" s="74"/>
      <c r="AB29" s="74"/>
      <c r="AC29" s="74"/>
      <c r="AD29" s="74"/>
      <c r="AE29" s="74"/>
      <c r="AF29" s="74"/>
      <c r="AG29" s="67"/>
      <c r="AH29" s="74"/>
      <c r="AI29" s="74"/>
      <c r="AJ29" s="74"/>
      <c r="AK29" s="74"/>
      <c r="AL29" s="74"/>
      <c r="AM29" s="74"/>
      <c r="AN29" s="74"/>
      <c r="AO29" s="74"/>
      <c r="AP29" s="74"/>
      <c r="AQ29" s="74"/>
      <c r="AR29" s="74"/>
      <c r="AS29" s="74"/>
      <c r="AT29" s="74"/>
      <c r="AU29" s="74"/>
      <c r="AV29" s="74"/>
      <c r="AW29" s="74"/>
      <c r="AX29" s="74"/>
      <c r="AY29" s="74"/>
      <c r="AZ29" s="75"/>
      <c r="BA29" s="76"/>
      <c r="BB29" s="73"/>
      <c r="BC29" s="74"/>
      <c r="BD29" s="74"/>
      <c r="BE29" s="74"/>
      <c r="BF29" s="67"/>
      <c r="BG29" s="74"/>
      <c r="BH29" s="74"/>
      <c r="BI29" s="67"/>
      <c r="BJ29" s="74"/>
      <c r="BK29" s="74"/>
      <c r="BL29" s="74"/>
      <c r="BM29" s="74"/>
      <c r="BN29" s="74"/>
      <c r="BO29" s="110"/>
      <c r="BP29" s="75"/>
      <c r="BR29" s="165"/>
      <c r="BS29" s="165"/>
      <c r="BT29" s="165"/>
      <c r="BU29" s="165"/>
      <c r="BV29" s="165"/>
      <c r="BW29" s="165"/>
      <c r="BX29" s="165"/>
      <c r="BY29" s="165"/>
      <c r="BZ29" s="165"/>
      <c r="CA29" s="165"/>
      <c r="CB29" s="165"/>
      <c r="CC29" s="165"/>
      <c r="CD29" s="165"/>
      <c r="CF29" s="165"/>
      <c r="CG29" s="165"/>
      <c r="CH29" s="165"/>
      <c r="CJ29" s="165"/>
      <c r="CK29" s="165"/>
      <c r="CL29" s="165"/>
      <c r="CN29" s="165"/>
      <c r="CO29" s="165"/>
      <c r="CQ29" s="165"/>
      <c r="CR29" s="165"/>
      <c r="CS29" s="165"/>
      <c r="CT29" s="165"/>
      <c r="CU29" s="165"/>
      <c r="CW29" s="165"/>
      <c r="CX29" s="165"/>
      <c r="CY29" s="165"/>
      <c r="CZ29" s="165"/>
    </row>
    <row r="30" spans="2:104" x14ac:dyDescent="0.25">
      <c r="B30" s="101"/>
      <c r="C30" s="102"/>
      <c r="D30" s="102"/>
      <c r="E30" s="102"/>
      <c r="F30" s="102"/>
      <c r="G30" s="106"/>
      <c r="H30" s="72" t="s">
        <v>508</v>
      </c>
      <c r="I30" s="73"/>
      <c r="J30" s="67"/>
      <c r="K30" s="74"/>
      <c r="L30" s="74"/>
      <c r="M30" s="74"/>
      <c r="N30" s="74"/>
      <c r="O30" s="74"/>
      <c r="P30" s="74"/>
      <c r="Q30" s="74"/>
      <c r="R30" s="74"/>
      <c r="S30" s="74"/>
      <c r="T30" s="74"/>
      <c r="U30" s="74"/>
      <c r="V30" s="74"/>
      <c r="W30" s="74"/>
      <c r="X30" s="74"/>
      <c r="Y30" s="74"/>
      <c r="Z30" s="74"/>
      <c r="AA30" s="74"/>
      <c r="AB30" s="74"/>
      <c r="AC30" s="74"/>
      <c r="AD30" s="74"/>
      <c r="AE30" s="74"/>
      <c r="AF30" s="74"/>
      <c r="AG30" s="67"/>
      <c r="AH30" s="74"/>
      <c r="AI30" s="74"/>
      <c r="AJ30" s="74"/>
      <c r="AK30" s="74"/>
      <c r="AL30" s="74"/>
      <c r="AM30" s="74"/>
      <c r="AN30" s="74"/>
      <c r="AO30" s="74"/>
      <c r="AP30" s="74"/>
      <c r="AQ30" s="74"/>
      <c r="AR30" s="74"/>
      <c r="AS30" s="74"/>
      <c r="AT30" s="74"/>
      <c r="AU30" s="74"/>
      <c r="AV30" s="74"/>
      <c r="AW30" s="74"/>
      <c r="AX30" s="74"/>
      <c r="AY30" s="74"/>
      <c r="AZ30" s="75"/>
      <c r="BA30" s="76"/>
      <c r="BB30" s="73"/>
      <c r="BC30" s="74"/>
      <c r="BD30" s="74"/>
      <c r="BE30" s="74"/>
      <c r="BF30" s="67"/>
      <c r="BG30" s="74"/>
      <c r="BH30" s="74"/>
      <c r="BI30" s="67"/>
      <c r="BJ30" s="74"/>
      <c r="BK30" s="74"/>
      <c r="BL30" s="74"/>
      <c r="BM30" s="74"/>
      <c r="BN30" s="74"/>
      <c r="BO30" s="110"/>
      <c r="BP30" s="75"/>
      <c r="BR30" s="165"/>
      <c r="BS30" s="165"/>
      <c r="BT30" s="165"/>
      <c r="BU30" s="165"/>
      <c r="BV30" s="165"/>
      <c r="BW30" s="165"/>
      <c r="BX30" s="165"/>
      <c r="BY30" s="165"/>
      <c r="BZ30" s="165"/>
      <c r="CA30" s="165"/>
      <c r="CB30" s="165"/>
      <c r="CC30" s="165"/>
      <c r="CD30" s="165"/>
      <c r="CF30" s="165"/>
      <c r="CG30" s="165"/>
      <c r="CH30" s="165"/>
      <c r="CJ30" s="165"/>
      <c r="CK30" s="165"/>
      <c r="CL30" s="165"/>
      <c r="CN30" s="165"/>
      <c r="CO30" s="165"/>
      <c r="CQ30" s="165"/>
      <c r="CR30" s="165"/>
      <c r="CS30" s="165"/>
      <c r="CT30" s="165"/>
      <c r="CU30" s="165"/>
      <c r="CW30" s="165"/>
      <c r="CX30" s="165"/>
      <c r="CY30" s="165"/>
      <c r="CZ30" s="165"/>
    </row>
    <row r="31" spans="2:104" x14ac:dyDescent="0.25">
      <c r="B31" s="101"/>
      <c r="C31" s="102"/>
      <c r="D31" s="102"/>
      <c r="E31" s="102"/>
      <c r="F31" s="102"/>
      <c r="G31" s="106"/>
      <c r="H31" s="72" t="s">
        <v>508</v>
      </c>
      <c r="I31" s="73"/>
      <c r="J31" s="67"/>
      <c r="K31" s="74"/>
      <c r="L31" s="74"/>
      <c r="M31" s="74"/>
      <c r="N31" s="74"/>
      <c r="O31" s="74"/>
      <c r="P31" s="74"/>
      <c r="Q31" s="74"/>
      <c r="R31" s="74"/>
      <c r="S31" s="74"/>
      <c r="T31" s="74"/>
      <c r="U31" s="74"/>
      <c r="V31" s="74"/>
      <c r="W31" s="74"/>
      <c r="X31" s="74"/>
      <c r="Y31" s="74"/>
      <c r="Z31" s="74"/>
      <c r="AA31" s="74"/>
      <c r="AB31" s="74"/>
      <c r="AC31" s="74"/>
      <c r="AD31" s="74"/>
      <c r="AE31" s="74"/>
      <c r="AF31" s="74"/>
      <c r="AG31" s="67"/>
      <c r="AH31" s="74"/>
      <c r="AI31" s="74"/>
      <c r="AJ31" s="74"/>
      <c r="AK31" s="74"/>
      <c r="AL31" s="74"/>
      <c r="AM31" s="74"/>
      <c r="AN31" s="74"/>
      <c r="AO31" s="74"/>
      <c r="AP31" s="74"/>
      <c r="AQ31" s="74"/>
      <c r="AR31" s="74"/>
      <c r="AS31" s="74"/>
      <c r="AT31" s="74"/>
      <c r="AU31" s="74"/>
      <c r="AV31" s="74"/>
      <c r="AW31" s="74"/>
      <c r="AX31" s="74"/>
      <c r="AY31" s="74"/>
      <c r="AZ31" s="75"/>
      <c r="BA31" s="76"/>
      <c r="BB31" s="73"/>
      <c r="BC31" s="74"/>
      <c r="BD31" s="74"/>
      <c r="BE31" s="74"/>
      <c r="BF31" s="67"/>
      <c r="BG31" s="74"/>
      <c r="BH31" s="74"/>
      <c r="BI31" s="67"/>
      <c r="BJ31" s="74"/>
      <c r="BK31" s="74"/>
      <c r="BL31" s="74"/>
      <c r="BM31" s="74"/>
      <c r="BN31" s="74"/>
      <c r="BO31" s="110"/>
      <c r="BP31" s="75"/>
      <c r="BR31" s="165"/>
      <c r="BS31" s="165"/>
      <c r="BT31" s="165"/>
      <c r="BU31" s="165"/>
      <c r="BV31" s="165"/>
      <c r="BW31" s="165"/>
      <c r="BX31" s="165"/>
      <c r="BY31" s="165"/>
      <c r="BZ31" s="165"/>
      <c r="CA31" s="165"/>
      <c r="CB31" s="165"/>
      <c r="CC31" s="165"/>
      <c r="CD31" s="165"/>
      <c r="CF31" s="165"/>
      <c r="CG31" s="165"/>
      <c r="CH31" s="165"/>
      <c r="CJ31" s="165"/>
      <c r="CK31" s="165"/>
      <c r="CL31" s="165"/>
      <c r="CN31" s="165"/>
      <c r="CO31" s="165"/>
      <c r="CQ31" s="165"/>
      <c r="CR31" s="165"/>
      <c r="CS31" s="165"/>
      <c r="CT31" s="165"/>
      <c r="CU31" s="165"/>
      <c r="CW31" s="165"/>
      <c r="CX31" s="165"/>
      <c r="CY31" s="165"/>
      <c r="CZ31" s="165"/>
    </row>
    <row r="32" spans="2:104" x14ac:dyDescent="0.25">
      <c r="B32" s="69"/>
      <c r="C32" s="70"/>
      <c r="D32" s="70"/>
      <c r="E32" s="70"/>
      <c r="F32" s="70"/>
      <c r="G32" s="71"/>
      <c r="H32" s="72" t="s">
        <v>508</v>
      </c>
      <c r="I32" s="73"/>
      <c r="J32" s="67"/>
      <c r="K32" s="74"/>
      <c r="L32" s="74"/>
      <c r="M32" s="74"/>
      <c r="N32" s="74"/>
      <c r="O32" s="74"/>
      <c r="P32" s="74"/>
      <c r="Q32" s="74"/>
      <c r="R32" s="74"/>
      <c r="S32" s="74"/>
      <c r="T32" s="74"/>
      <c r="U32" s="74"/>
      <c r="V32" s="74"/>
      <c r="W32" s="74"/>
      <c r="X32" s="74"/>
      <c r="Y32" s="74"/>
      <c r="Z32" s="74"/>
      <c r="AA32" s="74"/>
      <c r="AB32" s="74"/>
      <c r="AC32" s="74"/>
      <c r="AD32" s="74"/>
      <c r="AE32" s="74"/>
      <c r="AF32" s="74"/>
      <c r="AG32" s="67"/>
      <c r="AH32" s="74"/>
      <c r="AI32" s="74"/>
      <c r="AJ32" s="74"/>
      <c r="AK32" s="74"/>
      <c r="AL32" s="74"/>
      <c r="AM32" s="74"/>
      <c r="AN32" s="74"/>
      <c r="AO32" s="74"/>
      <c r="AP32" s="74"/>
      <c r="AQ32" s="74"/>
      <c r="AR32" s="74"/>
      <c r="AS32" s="74"/>
      <c r="AT32" s="74"/>
      <c r="AU32" s="74"/>
      <c r="AV32" s="74"/>
      <c r="AW32" s="74"/>
      <c r="AX32" s="74"/>
      <c r="AY32" s="74"/>
      <c r="AZ32" s="75"/>
      <c r="BA32" s="76"/>
      <c r="BB32" s="73"/>
      <c r="BC32" s="74"/>
      <c r="BD32" s="74"/>
      <c r="BE32" s="74"/>
      <c r="BF32" s="67"/>
      <c r="BG32" s="74"/>
      <c r="BH32" s="74"/>
      <c r="BI32" s="67"/>
      <c r="BJ32" s="74"/>
      <c r="BK32" s="74"/>
      <c r="BL32" s="74"/>
      <c r="BM32" s="74"/>
      <c r="BN32" s="74"/>
      <c r="BO32" s="110"/>
      <c r="BP32" s="75"/>
      <c r="BR32" s="165"/>
      <c r="BS32" s="165"/>
      <c r="BT32" s="165"/>
      <c r="BU32" s="165"/>
      <c r="BV32" s="165"/>
      <c r="BW32" s="165"/>
      <c r="BX32" s="165"/>
      <c r="BY32" s="165"/>
      <c r="BZ32" s="165"/>
      <c r="CA32" s="165"/>
      <c r="CB32" s="165"/>
      <c r="CC32" s="165"/>
      <c r="CD32" s="165"/>
      <c r="CF32" s="165"/>
      <c r="CG32" s="165"/>
      <c r="CH32" s="165"/>
      <c r="CJ32" s="165"/>
      <c r="CK32" s="165"/>
      <c r="CL32" s="165"/>
      <c r="CN32" s="165"/>
      <c r="CO32" s="165"/>
      <c r="CQ32" s="165"/>
      <c r="CR32" s="165"/>
      <c r="CS32" s="165"/>
      <c r="CT32" s="165"/>
      <c r="CU32" s="165"/>
      <c r="CW32" s="165"/>
      <c r="CX32" s="165"/>
      <c r="CY32" s="165"/>
      <c r="CZ32" s="165"/>
    </row>
    <row r="33" spans="2:104" x14ac:dyDescent="0.25">
      <c r="B33" s="69"/>
      <c r="C33" s="70"/>
      <c r="D33" s="70"/>
      <c r="E33" s="70"/>
      <c r="F33" s="70"/>
      <c r="G33" s="71"/>
      <c r="H33" s="72" t="s">
        <v>508</v>
      </c>
      <c r="I33" s="73"/>
      <c r="J33" s="67"/>
      <c r="K33" s="74"/>
      <c r="L33" s="74"/>
      <c r="M33" s="74"/>
      <c r="N33" s="74"/>
      <c r="O33" s="74"/>
      <c r="P33" s="74"/>
      <c r="Q33" s="74"/>
      <c r="R33" s="74"/>
      <c r="S33" s="74"/>
      <c r="T33" s="74"/>
      <c r="U33" s="74"/>
      <c r="V33" s="74"/>
      <c r="W33" s="74"/>
      <c r="X33" s="74"/>
      <c r="Y33" s="74"/>
      <c r="Z33" s="74"/>
      <c r="AA33" s="74"/>
      <c r="AB33" s="74"/>
      <c r="AC33" s="74"/>
      <c r="AD33" s="74"/>
      <c r="AE33" s="74"/>
      <c r="AF33" s="74"/>
      <c r="AG33" s="67"/>
      <c r="AH33" s="74"/>
      <c r="AI33" s="74"/>
      <c r="AJ33" s="74"/>
      <c r="AK33" s="74"/>
      <c r="AL33" s="74"/>
      <c r="AM33" s="74"/>
      <c r="AN33" s="74"/>
      <c r="AO33" s="74"/>
      <c r="AP33" s="74"/>
      <c r="AQ33" s="74"/>
      <c r="AR33" s="74"/>
      <c r="AS33" s="74"/>
      <c r="AT33" s="74"/>
      <c r="AU33" s="74"/>
      <c r="AV33" s="74"/>
      <c r="AW33" s="74"/>
      <c r="AX33" s="74"/>
      <c r="AY33" s="74"/>
      <c r="AZ33" s="75"/>
      <c r="BA33" s="76"/>
      <c r="BB33" s="73"/>
      <c r="BC33" s="74"/>
      <c r="BD33" s="74"/>
      <c r="BE33" s="74"/>
      <c r="BF33" s="67"/>
      <c r="BG33" s="74"/>
      <c r="BH33" s="74"/>
      <c r="BI33" s="67"/>
      <c r="BJ33" s="74"/>
      <c r="BK33" s="74"/>
      <c r="BL33" s="74"/>
      <c r="BM33" s="74"/>
      <c r="BN33" s="74"/>
      <c r="BO33" s="110"/>
      <c r="BP33" s="75"/>
      <c r="BR33" s="165"/>
      <c r="BS33" s="165"/>
      <c r="BT33" s="165"/>
      <c r="BU33" s="165"/>
      <c r="BV33" s="165"/>
      <c r="BW33" s="165"/>
      <c r="BX33" s="165"/>
      <c r="BY33" s="165"/>
      <c r="BZ33" s="165"/>
      <c r="CA33" s="165"/>
      <c r="CB33" s="165"/>
      <c r="CC33" s="165"/>
      <c r="CD33" s="165"/>
      <c r="CF33" s="165"/>
      <c r="CG33" s="165"/>
      <c r="CH33" s="165"/>
      <c r="CJ33" s="165"/>
      <c r="CK33" s="165"/>
      <c r="CL33" s="165"/>
      <c r="CN33" s="165"/>
      <c r="CO33" s="165"/>
      <c r="CQ33" s="165"/>
      <c r="CR33" s="165"/>
      <c r="CS33" s="165"/>
      <c r="CT33" s="165"/>
      <c r="CU33" s="165"/>
      <c r="CW33" s="165"/>
      <c r="CX33" s="165"/>
      <c r="CY33" s="165"/>
      <c r="CZ33" s="165"/>
    </row>
    <row r="34" spans="2:104" x14ac:dyDescent="0.25">
      <c r="B34" s="69"/>
      <c r="C34" s="70"/>
      <c r="D34" s="70"/>
      <c r="E34" s="70"/>
      <c r="F34" s="70"/>
      <c r="G34" s="71"/>
      <c r="H34" s="72" t="s">
        <v>508</v>
      </c>
      <c r="I34" s="73"/>
      <c r="J34" s="67"/>
      <c r="K34" s="74"/>
      <c r="L34" s="74"/>
      <c r="M34" s="74"/>
      <c r="N34" s="74"/>
      <c r="O34" s="74"/>
      <c r="P34" s="74"/>
      <c r="Q34" s="74"/>
      <c r="R34" s="74"/>
      <c r="S34" s="74"/>
      <c r="T34" s="74"/>
      <c r="U34" s="74"/>
      <c r="V34" s="74"/>
      <c r="W34" s="74"/>
      <c r="X34" s="74"/>
      <c r="Y34" s="74"/>
      <c r="Z34" s="74"/>
      <c r="AA34" s="74"/>
      <c r="AB34" s="74"/>
      <c r="AC34" s="74"/>
      <c r="AD34" s="74"/>
      <c r="AE34" s="74"/>
      <c r="AF34" s="74"/>
      <c r="AG34" s="67"/>
      <c r="AH34" s="74"/>
      <c r="AI34" s="74"/>
      <c r="AJ34" s="74"/>
      <c r="AK34" s="74"/>
      <c r="AL34" s="74"/>
      <c r="AM34" s="74"/>
      <c r="AN34" s="74"/>
      <c r="AO34" s="74"/>
      <c r="AP34" s="74"/>
      <c r="AQ34" s="74"/>
      <c r="AR34" s="74"/>
      <c r="AS34" s="74"/>
      <c r="AT34" s="74"/>
      <c r="AU34" s="74"/>
      <c r="AV34" s="74"/>
      <c r="AW34" s="74"/>
      <c r="AX34" s="74"/>
      <c r="AY34" s="74"/>
      <c r="AZ34" s="75"/>
      <c r="BA34" s="76"/>
      <c r="BB34" s="73"/>
      <c r="BC34" s="74"/>
      <c r="BD34" s="74"/>
      <c r="BE34" s="74"/>
      <c r="BF34" s="67"/>
      <c r="BG34" s="74"/>
      <c r="BH34" s="74"/>
      <c r="BI34" s="67"/>
      <c r="BJ34" s="74"/>
      <c r="BK34" s="74"/>
      <c r="BL34" s="74"/>
      <c r="BM34" s="74"/>
      <c r="BN34" s="74"/>
      <c r="BO34" s="110"/>
      <c r="BP34" s="75"/>
      <c r="BR34" s="165"/>
      <c r="BS34" s="165"/>
      <c r="BT34" s="165"/>
      <c r="BU34" s="165"/>
      <c r="BV34" s="165"/>
      <c r="BW34" s="165"/>
      <c r="BX34" s="165"/>
      <c r="BY34" s="165"/>
      <c r="BZ34" s="165"/>
      <c r="CA34" s="165"/>
      <c r="CB34" s="165"/>
      <c r="CC34" s="165"/>
      <c r="CD34" s="165"/>
      <c r="CF34" s="165"/>
      <c r="CG34" s="165"/>
      <c r="CH34" s="165"/>
      <c r="CJ34" s="165"/>
      <c r="CK34" s="165"/>
      <c r="CL34" s="165"/>
      <c r="CN34" s="165"/>
      <c r="CO34" s="165"/>
      <c r="CQ34" s="165"/>
      <c r="CR34" s="165"/>
      <c r="CS34" s="165"/>
      <c r="CT34" s="165"/>
      <c r="CU34" s="165"/>
      <c r="CW34" s="165"/>
      <c r="CX34" s="165"/>
      <c r="CY34" s="165"/>
      <c r="CZ34" s="165"/>
    </row>
    <row r="35" spans="2:104" x14ac:dyDescent="0.25">
      <c r="B35" s="69"/>
      <c r="C35" s="70"/>
      <c r="D35" s="70"/>
      <c r="E35" s="70"/>
      <c r="F35" s="70"/>
      <c r="G35" s="71"/>
      <c r="H35" s="72" t="s">
        <v>508</v>
      </c>
      <c r="I35" s="73"/>
      <c r="J35" s="67"/>
      <c r="K35" s="74"/>
      <c r="L35" s="74"/>
      <c r="M35" s="74"/>
      <c r="N35" s="74"/>
      <c r="O35" s="74"/>
      <c r="P35" s="74"/>
      <c r="Q35" s="74"/>
      <c r="R35" s="74"/>
      <c r="S35" s="74"/>
      <c r="T35" s="74"/>
      <c r="U35" s="74"/>
      <c r="V35" s="74"/>
      <c r="W35" s="74"/>
      <c r="X35" s="74"/>
      <c r="Y35" s="74"/>
      <c r="Z35" s="74"/>
      <c r="AA35" s="74"/>
      <c r="AB35" s="74"/>
      <c r="AC35" s="74"/>
      <c r="AD35" s="74"/>
      <c r="AE35" s="74"/>
      <c r="AF35" s="74"/>
      <c r="AG35" s="67"/>
      <c r="AH35" s="74"/>
      <c r="AI35" s="74"/>
      <c r="AJ35" s="74"/>
      <c r="AK35" s="74"/>
      <c r="AL35" s="74"/>
      <c r="AM35" s="74"/>
      <c r="AN35" s="74"/>
      <c r="AO35" s="74"/>
      <c r="AP35" s="74"/>
      <c r="AQ35" s="74"/>
      <c r="AR35" s="74"/>
      <c r="AS35" s="74"/>
      <c r="AT35" s="74"/>
      <c r="AU35" s="74"/>
      <c r="AV35" s="74"/>
      <c r="AW35" s="74"/>
      <c r="AX35" s="74"/>
      <c r="AY35" s="74"/>
      <c r="AZ35" s="75"/>
      <c r="BA35" s="76"/>
      <c r="BB35" s="73"/>
      <c r="BC35" s="74"/>
      <c r="BD35" s="74"/>
      <c r="BE35" s="74"/>
      <c r="BF35" s="67"/>
      <c r="BG35" s="74"/>
      <c r="BH35" s="74"/>
      <c r="BI35" s="67"/>
      <c r="BJ35" s="74"/>
      <c r="BK35" s="74"/>
      <c r="BL35" s="74"/>
      <c r="BM35" s="74"/>
      <c r="BN35" s="74"/>
      <c r="BO35" s="110"/>
      <c r="BP35" s="75"/>
      <c r="BR35" s="165"/>
      <c r="BS35" s="165"/>
      <c r="BT35" s="165"/>
      <c r="BU35" s="165"/>
      <c r="BV35" s="165"/>
      <c r="BW35" s="165"/>
      <c r="BX35" s="165"/>
      <c r="BY35" s="165"/>
      <c r="BZ35" s="165"/>
      <c r="CA35" s="165"/>
      <c r="CB35" s="165"/>
      <c r="CC35" s="165"/>
      <c r="CD35" s="165"/>
      <c r="CF35" s="165"/>
      <c r="CG35" s="165"/>
      <c r="CH35" s="165"/>
      <c r="CJ35" s="165"/>
      <c r="CK35" s="165"/>
      <c r="CL35" s="165"/>
      <c r="CN35" s="165"/>
      <c r="CO35" s="165"/>
      <c r="CQ35" s="165"/>
      <c r="CR35" s="165"/>
      <c r="CS35" s="165"/>
      <c r="CT35" s="165"/>
      <c r="CU35" s="165"/>
      <c r="CW35" s="165"/>
      <c r="CX35" s="165"/>
      <c r="CY35" s="165"/>
      <c r="CZ35" s="165"/>
    </row>
    <row r="36" spans="2:104" x14ac:dyDescent="0.25">
      <c r="B36" s="69"/>
      <c r="C36" s="70"/>
      <c r="D36" s="70"/>
      <c r="E36" s="70"/>
      <c r="F36" s="70"/>
      <c r="G36" s="71"/>
      <c r="H36" s="72" t="s">
        <v>508</v>
      </c>
      <c r="I36" s="73"/>
      <c r="J36" s="67"/>
      <c r="K36" s="74"/>
      <c r="L36" s="74"/>
      <c r="M36" s="74"/>
      <c r="N36" s="74"/>
      <c r="O36" s="74"/>
      <c r="P36" s="74"/>
      <c r="Q36" s="74"/>
      <c r="R36" s="74"/>
      <c r="S36" s="74"/>
      <c r="T36" s="74"/>
      <c r="U36" s="74"/>
      <c r="V36" s="74"/>
      <c r="W36" s="74"/>
      <c r="X36" s="74"/>
      <c r="Y36" s="74"/>
      <c r="Z36" s="74"/>
      <c r="AA36" s="74"/>
      <c r="AB36" s="74"/>
      <c r="AC36" s="74"/>
      <c r="AD36" s="74"/>
      <c r="AE36" s="74"/>
      <c r="AF36" s="74"/>
      <c r="AG36" s="67"/>
      <c r="AH36" s="74"/>
      <c r="AI36" s="74"/>
      <c r="AJ36" s="74"/>
      <c r="AK36" s="74"/>
      <c r="AL36" s="74"/>
      <c r="AM36" s="74"/>
      <c r="AN36" s="74"/>
      <c r="AO36" s="74"/>
      <c r="AP36" s="74"/>
      <c r="AQ36" s="74"/>
      <c r="AR36" s="74"/>
      <c r="AS36" s="74"/>
      <c r="AT36" s="74"/>
      <c r="AU36" s="74"/>
      <c r="AV36" s="74"/>
      <c r="AW36" s="74"/>
      <c r="AX36" s="74"/>
      <c r="AY36" s="74"/>
      <c r="AZ36" s="75"/>
      <c r="BA36" s="76"/>
      <c r="BB36" s="73"/>
      <c r="BC36" s="74"/>
      <c r="BD36" s="74"/>
      <c r="BE36" s="74"/>
      <c r="BF36" s="67"/>
      <c r="BG36" s="74"/>
      <c r="BH36" s="74"/>
      <c r="BI36" s="67"/>
      <c r="BJ36" s="74"/>
      <c r="BK36" s="74"/>
      <c r="BL36" s="74"/>
      <c r="BM36" s="74"/>
      <c r="BN36" s="74"/>
      <c r="BO36" s="110"/>
      <c r="BP36" s="75"/>
      <c r="BR36" s="165"/>
      <c r="BS36" s="165"/>
      <c r="BT36" s="165"/>
      <c r="BU36" s="165"/>
      <c r="BV36" s="165"/>
      <c r="BW36" s="165"/>
      <c r="BX36" s="165"/>
      <c r="BY36" s="165"/>
      <c r="BZ36" s="165"/>
      <c r="CA36" s="165"/>
      <c r="CB36" s="165"/>
      <c r="CC36" s="165"/>
      <c r="CD36" s="165"/>
      <c r="CF36" s="165"/>
      <c r="CG36" s="165"/>
      <c r="CH36" s="165"/>
      <c r="CJ36" s="165"/>
      <c r="CK36" s="165"/>
      <c r="CL36" s="165"/>
      <c r="CN36" s="165"/>
      <c r="CO36" s="165"/>
      <c r="CQ36" s="165"/>
      <c r="CR36" s="165"/>
      <c r="CS36" s="165"/>
      <c r="CT36" s="165"/>
      <c r="CU36" s="165"/>
      <c r="CW36" s="165"/>
      <c r="CX36" s="165"/>
      <c r="CY36" s="165"/>
      <c r="CZ36" s="165"/>
    </row>
    <row r="37" spans="2:104" x14ac:dyDescent="0.25">
      <c r="B37" s="69"/>
      <c r="C37" s="70"/>
      <c r="D37" s="70"/>
      <c r="E37" s="70"/>
      <c r="F37" s="70"/>
      <c r="G37" s="71"/>
      <c r="H37" s="72" t="s">
        <v>508</v>
      </c>
      <c r="I37" s="73"/>
      <c r="J37" s="67"/>
      <c r="K37" s="74"/>
      <c r="L37" s="74"/>
      <c r="M37" s="74"/>
      <c r="N37" s="74"/>
      <c r="O37" s="74"/>
      <c r="P37" s="74"/>
      <c r="Q37" s="74"/>
      <c r="R37" s="74"/>
      <c r="S37" s="74"/>
      <c r="T37" s="74"/>
      <c r="U37" s="74"/>
      <c r="V37" s="74"/>
      <c r="W37" s="74"/>
      <c r="X37" s="74"/>
      <c r="Y37" s="74"/>
      <c r="Z37" s="74"/>
      <c r="AA37" s="74"/>
      <c r="AB37" s="74"/>
      <c r="AC37" s="74"/>
      <c r="AD37" s="74"/>
      <c r="AE37" s="74"/>
      <c r="AF37" s="74"/>
      <c r="AG37" s="67"/>
      <c r="AH37" s="74"/>
      <c r="AI37" s="74"/>
      <c r="AJ37" s="74"/>
      <c r="AK37" s="74"/>
      <c r="AL37" s="74"/>
      <c r="AM37" s="74"/>
      <c r="AN37" s="74"/>
      <c r="AO37" s="74"/>
      <c r="AP37" s="74"/>
      <c r="AQ37" s="74"/>
      <c r="AR37" s="74"/>
      <c r="AS37" s="74"/>
      <c r="AT37" s="74"/>
      <c r="AU37" s="74"/>
      <c r="AV37" s="74"/>
      <c r="AW37" s="74"/>
      <c r="AX37" s="74"/>
      <c r="AY37" s="74"/>
      <c r="AZ37" s="75"/>
      <c r="BA37" s="76"/>
      <c r="BB37" s="73"/>
      <c r="BC37" s="74"/>
      <c r="BD37" s="74"/>
      <c r="BE37" s="74"/>
      <c r="BF37" s="67"/>
      <c r="BG37" s="74"/>
      <c r="BH37" s="74"/>
      <c r="BI37" s="67"/>
      <c r="BJ37" s="74"/>
      <c r="BK37" s="74"/>
      <c r="BL37" s="74"/>
      <c r="BM37" s="74"/>
      <c r="BN37" s="74"/>
      <c r="BO37" s="110"/>
      <c r="BP37" s="75"/>
      <c r="BR37" s="165"/>
      <c r="BS37" s="165"/>
      <c r="BT37" s="165"/>
      <c r="BU37" s="165"/>
      <c r="BV37" s="165"/>
      <c r="BW37" s="165"/>
      <c r="BX37" s="165"/>
      <c r="BY37" s="165"/>
      <c r="BZ37" s="165"/>
      <c r="CA37" s="165"/>
      <c r="CB37" s="165"/>
      <c r="CC37" s="165"/>
      <c r="CD37" s="165"/>
      <c r="CF37" s="165"/>
      <c r="CG37" s="165"/>
      <c r="CH37" s="165"/>
      <c r="CJ37" s="165"/>
      <c r="CK37" s="165"/>
      <c r="CL37" s="165"/>
      <c r="CN37" s="165"/>
      <c r="CO37" s="165"/>
      <c r="CQ37" s="165"/>
      <c r="CR37" s="165"/>
      <c r="CS37" s="165"/>
      <c r="CT37" s="165"/>
      <c r="CU37" s="165"/>
      <c r="CW37" s="165"/>
      <c r="CX37" s="165"/>
      <c r="CY37" s="165"/>
      <c r="CZ37" s="165"/>
    </row>
    <row r="38" spans="2:104" x14ac:dyDescent="0.25">
      <c r="B38" s="69"/>
      <c r="C38" s="70"/>
      <c r="D38" s="70"/>
      <c r="E38" s="70"/>
      <c r="F38" s="70"/>
      <c r="G38" s="71"/>
      <c r="H38" s="72" t="s">
        <v>508</v>
      </c>
      <c r="I38" s="73"/>
      <c r="J38" s="67"/>
      <c r="K38" s="74"/>
      <c r="L38" s="74"/>
      <c r="M38" s="74"/>
      <c r="N38" s="74"/>
      <c r="O38" s="74"/>
      <c r="P38" s="74"/>
      <c r="Q38" s="74"/>
      <c r="R38" s="74"/>
      <c r="S38" s="74"/>
      <c r="T38" s="74"/>
      <c r="U38" s="74"/>
      <c r="V38" s="74"/>
      <c r="W38" s="74"/>
      <c r="X38" s="74"/>
      <c r="Y38" s="74"/>
      <c r="Z38" s="74"/>
      <c r="AA38" s="74"/>
      <c r="AB38" s="74"/>
      <c r="AC38" s="74"/>
      <c r="AD38" s="74"/>
      <c r="AE38" s="74"/>
      <c r="AF38" s="74"/>
      <c r="AG38" s="67"/>
      <c r="AH38" s="74"/>
      <c r="AI38" s="74"/>
      <c r="AJ38" s="74"/>
      <c r="AK38" s="74"/>
      <c r="AL38" s="74"/>
      <c r="AM38" s="74"/>
      <c r="AN38" s="74"/>
      <c r="AO38" s="74"/>
      <c r="AP38" s="74"/>
      <c r="AQ38" s="74"/>
      <c r="AR38" s="74"/>
      <c r="AS38" s="74"/>
      <c r="AT38" s="74"/>
      <c r="AU38" s="74"/>
      <c r="AV38" s="74"/>
      <c r="AW38" s="74"/>
      <c r="AX38" s="74"/>
      <c r="AY38" s="74"/>
      <c r="AZ38" s="75"/>
      <c r="BA38" s="76"/>
      <c r="BB38" s="73"/>
      <c r="BC38" s="74"/>
      <c r="BD38" s="74"/>
      <c r="BE38" s="74"/>
      <c r="BF38" s="67"/>
      <c r="BG38" s="74"/>
      <c r="BH38" s="74"/>
      <c r="BI38" s="67"/>
      <c r="BJ38" s="74"/>
      <c r="BK38" s="74"/>
      <c r="BL38" s="74"/>
      <c r="BM38" s="74"/>
      <c r="BN38" s="74"/>
      <c r="BO38" s="110"/>
      <c r="BP38" s="75"/>
      <c r="BR38" s="165"/>
      <c r="BS38" s="165"/>
      <c r="BT38" s="165"/>
      <c r="BU38" s="165"/>
      <c r="BV38" s="165"/>
      <c r="BW38" s="165"/>
      <c r="BX38" s="165"/>
      <c r="BY38" s="165"/>
      <c r="BZ38" s="165"/>
      <c r="CA38" s="165"/>
      <c r="CB38" s="165"/>
      <c r="CC38" s="165"/>
      <c r="CD38" s="165"/>
      <c r="CF38" s="165"/>
      <c r="CG38" s="165"/>
      <c r="CH38" s="165"/>
      <c r="CJ38" s="165"/>
      <c r="CK38" s="165"/>
      <c r="CL38" s="165"/>
      <c r="CN38" s="165"/>
      <c r="CO38" s="165"/>
      <c r="CQ38" s="165"/>
      <c r="CR38" s="165"/>
      <c r="CS38" s="165"/>
      <c r="CT38" s="165"/>
      <c r="CU38" s="165"/>
      <c r="CW38" s="165"/>
      <c r="CX38" s="165"/>
      <c r="CY38" s="165"/>
      <c r="CZ38" s="165"/>
    </row>
    <row r="39" spans="2:104" x14ac:dyDescent="0.25">
      <c r="B39" s="69"/>
      <c r="C39" s="70"/>
      <c r="D39" s="70"/>
      <c r="E39" s="70"/>
      <c r="F39" s="70"/>
      <c r="G39" s="71"/>
      <c r="H39" s="72" t="s">
        <v>508</v>
      </c>
      <c r="I39" s="73"/>
      <c r="J39" s="67"/>
      <c r="K39" s="74"/>
      <c r="L39" s="74"/>
      <c r="M39" s="74"/>
      <c r="N39" s="74"/>
      <c r="O39" s="74"/>
      <c r="P39" s="74"/>
      <c r="Q39" s="74"/>
      <c r="R39" s="74"/>
      <c r="S39" s="74"/>
      <c r="T39" s="74"/>
      <c r="U39" s="74"/>
      <c r="V39" s="74"/>
      <c r="W39" s="74"/>
      <c r="X39" s="74"/>
      <c r="Y39" s="74"/>
      <c r="Z39" s="74"/>
      <c r="AA39" s="74"/>
      <c r="AB39" s="74"/>
      <c r="AC39" s="74"/>
      <c r="AD39" s="74"/>
      <c r="AE39" s="74"/>
      <c r="AF39" s="74"/>
      <c r="AG39" s="67"/>
      <c r="AH39" s="74"/>
      <c r="AI39" s="74"/>
      <c r="AJ39" s="74"/>
      <c r="AK39" s="74"/>
      <c r="AL39" s="74"/>
      <c r="AM39" s="74"/>
      <c r="AN39" s="74"/>
      <c r="AO39" s="74"/>
      <c r="AP39" s="74"/>
      <c r="AQ39" s="74"/>
      <c r="AR39" s="74"/>
      <c r="AS39" s="74"/>
      <c r="AT39" s="74"/>
      <c r="AU39" s="74"/>
      <c r="AV39" s="74"/>
      <c r="AW39" s="74"/>
      <c r="AX39" s="74"/>
      <c r="AY39" s="74"/>
      <c r="AZ39" s="75"/>
      <c r="BA39" s="76"/>
      <c r="BB39" s="73"/>
      <c r="BC39" s="74"/>
      <c r="BD39" s="74"/>
      <c r="BE39" s="74"/>
      <c r="BF39" s="67"/>
      <c r="BG39" s="74"/>
      <c r="BH39" s="74"/>
      <c r="BI39" s="67"/>
      <c r="BJ39" s="74"/>
      <c r="BK39" s="74"/>
      <c r="BL39" s="74"/>
      <c r="BM39" s="74"/>
      <c r="BN39" s="74"/>
      <c r="BO39" s="110"/>
      <c r="BP39" s="75"/>
      <c r="BR39" s="165"/>
      <c r="BS39" s="165"/>
      <c r="BT39" s="165"/>
      <c r="BU39" s="165"/>
      <c r="BV39" s="165"/>
      <c r="BW39" s="165"/>
      <c r="BX39" s="165"/>
      <c r="BY39" s="165"/>
      <c r="BZ39" s="165"/>
      <c r="CA39" s="165"/>
      <c r="CB39" s="165"/>
      <c r="CC39" s="165"/>
      <c r="CD39" s="165"/>
      <c r="CF39" s="165"/>
      <c r="CG39" s="165"/>
      <c r="CH39" s="165"/>
      <c r="CJ39" s="165"/>
      <c r="CK39" s="165"/>
      <c r="CL39" s="165"/>
      <c r="CN39" s="165"/>
      <c r="CO39" s="165"/>
      <c r="CQ39" s="165"/>
      <c r="CR39" s="165"/>
      <c r="CS39" s="165"/>
      <c r="CT39" s="165"/>
      <c r="CU39" s="165"/>
      <c r="CW39" s="165"/>
      <c r="CX39" s="165"/>
      <c r="CY39" s="165"/>
      <c r="CZ39" s="165"/>
    </row>
    <row r="40" spans="2:104" x14ac:dyDescent="0.25">
      <c r="B40" s="69"/>
      <c r="C40" s="70"/>
      <c r="D40" s="70"/>
      <c r="E40" s="70"/>
      <c r="F40" s="70"/>
      <c r="G40" s="71"/>
      <c r="H40" s="72" t="s">
        <v>508</v>
      </c>
      <c r="I40" s="73"/>
      <c r="J40" s="67"/>
      <c r="K40" s="74"/>
      <c r="L40" s="74"/>
      <c r="M40" s="74"/>
      <c r="N40" s="74"/>
      <c r="O40" s="74"/>
      <c r="P40" s="74"/>
      <c r="Q40" s="74"/>
      <c r="R40" s="74"/>
      <c r="S40" s="74"/>
      <c r="T40" s="74"/>
      <c r="U40" s="74"/>
      <c r="V40" s="74"/>
      <c r="W40" s="74"/>
      <c r="X40" s="74"/>
      <c r="Y40" s="74"/>
      <c r="Z40" s="74"/>
      <c r="AA40" s="74"/>
      <c r="AB40" s="74"/>
      <c r="AC40" s="74"/>
      <c r="AD40" s="74"/>
      <c r="AE40" s="74"/>
      <c r="AF40" s="74"/>
      <c r="AG40" s="67"/>
      <c r="AH40" s="74"/>
      <c r="AI40" s="74"/>
      <c r="AJ40" s="74"/>
      <c r="AK40" s="74"/>
      <c r="AL40" s="74"/>
      <c r="AM40" s="74"/>
      <c r="AN40" s="74"/>
      <c r="AO40" s="74"/>
      <c r="AP40" s="74"/>
      <c r="AQ40" s="74"/>
      <c r="AR40" s="74"/>
      <c r="AS40" s="74"/>
      <c r="AT40" s="74"/>
      <c r="AU40" s="74"/>
      <c r="AV40" s="74"/>
      <c r="AW40" s="74"/>
      <c r="AX40" s="74"/>
      <c r="AY40" s="74"/>
      <c r="AZ40" s="75"/>
      <c r="BA40" s="76"/>
      <c r="BB40" s="73"/>
      <c r="BC40" s="74"/>
      <c r="BD40" s="74"/>
      <c r="BE40" s="74"/>
      <c r="BF40" s="67"/>
      <c r="BG40" s="74"/>
      <c r="BH40" s="74"/>
      <c r="BI40" s="67"/>
      <c r="BJ40" s="74"/>
      <c r="BK40" s="74"/>
      <c r="BL40" s="74"/>
      <c r="BM40" s="74"/>
      <c r="BN40" s="74"/>
      <c r="BO40" s="110"/>
      <c r="BP40" s="75"/>
      <c r="BR40" s="165"/>
      <c r="BS40" s="165"/>
      <c r="BT40" s="165"/>
      <c r="BU40" s="165"/>
      <c r="BV40" s="165"/>
      <c r="BW40" s="165"/>
      <c r="BX40" s="165"/>
      <c r="BY40" s="165"/>
      <c r="BZ40" s="165"/>
      <c r="CA40" s="165"/>
      <c r="CB40" s="165"/>
      <c r="CC40" s="165"/>
      <c r="CD40" s="165"/>
      <c r="CF40" s="165"/>
      <c r="CG40" s="165"/>
      <c r="CH40" s="165"/>
      <c r="CJ40" s="165"/>
      <c r="CK40" s="165"/>
      <c r="CL40" s="165"/>
      <c r="CN40" s="165"/>
      <c r="CO40" s="165"/>
      <c r="CQ40" s="165"/>
      <c r="CR40" s="165"/>
      <c r="CS40" s="165"/>
      <c r="CT40" s="165"/>
      <c r="CU40" s="165"/>
      <c r="CW40" s="165"/>
      <c r="CX40" s="165"/>
      <c r="CY40" s="165"/>
      <c r="CZ40" s="165"/>
    </row>
    <row r="41" spans="2:104" x14ac:dyDescent="0.25">
      <c r="B41" s="69"/>
      <c r="C41" s="70"/>
      <c r="D41" s="70"/>
      <c r="E41" s="70"/>
      <c r="F41" s="70"/>
      <c r="G41" s="71"/>
      <c r="H41" s="72" t="s">
        <v>508</v>
      </c>
      <c r="I41" s="73"/>
      <c r="J41" s="67"/>
      <c r="K41" s="74"/>
      <c r="L41" s="74"/>
      <c r="M41" s="74"/>
      <c r="N41" s="74"/>
      <c r="O41" s="74"/>
      <c r="P41" s="74"/>
      <c r="Q41" s="74"/>
      <c r="R41" s="74"/>
      <c r="S41" s="74"/>
      <c r="T41" s="74"/>
      <c r="U41" s="74"/>
      <c r="V41" s="74"/>
      <c r="W41" s="74"/>
      <c r="X41" s="74"/>
      <c r="Y41" s="74"/>
      <c r="Z41" s="74"/>
      <c r="AA41" s="74"/>
      <c r="AB41" s="74"/>
      <c r="AC41" s="74"/>
      <c r="AD41" s="74"/>
      <c r="AE41" s="74"/>
      <c r="AF41" s="74"/>
      <c r="AG41" s="67"/>
      <c r="AH41" s="74"/>
      <c r="AI41" s="74"/>
      <c r="AJ41" s="74"/>
      <c r="AK41" s="74"/>
      <c r="AL41" s="74"/>
      <c r="AM41" s="74"/>
      <c r="AN41" s="74"/>
      <c r="AO41" s="74"/>
      <c r="AP41" s="74"/>
      <c r="AQ41" s="74"/>
      <c r="AR41" s="74"/>
      <c r="AS41" s="74"/>
      <c r="AT41" s="74"/>
      <c r="AU41" s="74"/>
      <c r="AV41" s="74"/>
      <c r="AW41" s="74"/>
      <c r="AX41" s="74"/>
      <c r="AY41" s="74"/>
      <c r="AZ41" s="75"/>
      <c r="BA41" s="76"/>
      <c r="BB41" s="73"/>
      <c r="BC41" s="74"/>
      <c r="BD41" s="74"/>
      <c r="BE41" s="74"/>
      <c r="BF41" s="67"/>
      <c r="BG41" s="74"/>
      <c r="BH41" s="74"/>
      <c r="BI41" s="67"/>
      <c r="BJ41" s="74"/>
      <c r="BK41" s="74"/>
      <c r="BL41" s="74"/>
      <c r="BM41" s="74"/>
      <c r="BN41" s="74"/>
      <c r="BO41" s="110"/>
      <c r="BP41" s="75"/>
      <c r="BR41" s="165"/>
      <c r="BS41" s="165"/>
      <c r="BT41" s="165"/>
      <c r="BU41" s="165"/>
      <c r="BV41" s="165"/>
      <c r="BW41" s="165"/>
      <c r="BX41" s="165"/>
      <c r="BY41" s="165"/>
      <c r="BZ41" s="165"/>
      <c r="CA41" s="165"/>
      <c r="CB41" s="165"/>
      <c r="CC41" s="165"/>
      <c r="CD41" s="165"/>
      <c r="CF41" s="165"/>
      <c r="CG41" s="165"/>
      <c r="CH41" s="165"/>
      <c r="CJ41" s="165"/>
      <c r="CK41" s="165"/>
      <c r="CL41" s="165"/>
      <c r="CN41" s="165"/>
      <c r="CO41" s="165"/>
      <c r="CQ41" s="165"/>
      <c r="CR41" s="165"/>
      <c r="CS41" s="165"/>
      <c r="CT41" s="165"/>
      <c r="CU41" s="165"/>
      <c r="CW41" s="165"/>
      <c r="CX41" s="165"/>
      <c r="CY41" s="165"/>
      <c r="CZ41" s="165"/>
    </row>
    <row r="42" spans="2:104" x14ac:dyDescent="0.25">
      <c r="B42" s="69"/>
      <c r="C42" s="70"/>
      <c r="D42" s="70"/>
      <c r="E42" s="70"/>
      <c r="F42" s="70"/>
      <c r="G42" s="71"/>
      <c r="H42" s="72" t="s">
        <v>508</v>
      </c>
      <c r="I42" s="73"/>
      <c r="J42" s="67"/>
      <c r="K42" s="74"/>
      <c r="L42" s="74"/>
      <c r="M42" s="74"/>
      <c r="N42" s="74"/>
      <c r="O42" s="74"/>
      <c r="P42" s="74"/>
      <c r="Q42" s="74"/>
      <c r="R42" s="74"/>
      <c r="S42" s="74"/>
      <c r="T42" s="74"/>
      <c r="U42" s="74"/>
      <c r="V42" s="74"/>
      <c r="W42" s="74"/>
      <c r="X42" s="74"/>
      <c r="Y42" s="74"/>
      <c r="Z42" s="74"/>
      <c r="AA42" s="74"/>
      <c r="AB42" s="74"/>
      <c r="AC42" s="74"/>
      <c r="AD42" s="74"/>
      <c r="AE42" s="74"/>
      <c r="AF42" s="74"/>
      <c r="AG42" s="67"/>
      <c r="AH42" s="74"/>
      <c r="AI42" s="74"/>
      <c r="AJ42" s="74"/>
      <c r="AK42" s="74"/>
      <c r="AL42" s="74"/>
      <c r="AM42" s="74"/>
      <c r="AN42" s="74"/>
      <c r="AO42" s="74"/>
      <c r="AP42" s="74"/>
      <c r="AQ42" s="74"/>
      <c r="AR42" s="74"/>
      <c r="AS42" s="74"/>
      <c r="AT42" s="74"/>
      <c r="AU42" s="74"/>
      <c r="AV42" s="74"/>
      <c r="AW42" s="74"/>
      <c r="AX42" s="74"/>
      <c r="AY42" s="74"/>
      <c r="AZ42" s="75"/>
      <c r="BA42" s="76"/>
      <c r="BB42" s="73"/>
      <c r="BC42" s="74"/>
      <c r="BD42" s="74"/>
      <c r="BE42" s="74"/>
      <c r="BF42" s="67"/>
      <c r="BG42" s="74"/>
      <c r="BH42" s="74"/>
      <c r="BI42" s="67"/>
      <c r="BJ42" s="74"/>
      <c r="BK42" s="74"/>
      <c r="BL42" s="74"/>
      <c r="BM42" s="74"/>
      <c r="BN42" s="74"/>
      <c r="BO42" s="110"/>
      <c r="BP42" s="75"/>
      <c r="BR42" s="165"/>
      <c r="BS42" s="165"/>
      <c r="BT42" s="165"/>
      <c r="BU42" s="165"/>
      <c r="BV42" s="165"/>
      <c r="BW42" s="165"/>
      <c r="BX42" s="165"/>
      <c r="BY42" s="165"/>
      <c r="BZ42" s="165"/>
      <c r="CA42" s="165"/>
      <c r="CB42" s="165"/>
      <c r="CC42" s="165"/>
      <c r="CD42" s="165"/>
      <c r="CF42" s="165"/>
      <c r="CG42" s="165"/>
      <c r="CH42" s="165"/>
      <c r="CJ42" s="165"/>
      <c r="CK42" s="165"/>
      <c r="CL42" s="165"/>
      <c r="CN42" s="165"/>
      <c r="CO42" s="165"/>
      <c r="CQ42" s="165"/>
      <c r="CR42" s="165"/>
      <c r="CS42" s="165"/>
      <c r="CT42" s="165"/>
      <c r="CU42" s="165"/>
      <c r="CW42" s="165"/>
      <c r="CX42" s="165"/>
      <c r="CY42" s="165"/>
      <c r="CZ42" s="165"/>
    </row>
    <row r="43" spans="2:104" x14ac:dyDescent="0.25">
      <c r="B43" s="69"/>
      <c r="C43" s="70"/>
      <c r="D43" s="70"/>
      <c r="E43" s="70"/>
      <c r="F43" s="70"/>
      <c r="G43" s="71"/>
      <c r="H43" s="72" t="s">
        <v>508</v>
      </c>
      <c r="I43" s="73"/>
      <c r="J43" s="67"/>
      <c r="K43" s="74"/>
      <c r="L43" s="74"/>
      <c r="M43" s="74"/>
      <c r="N43" s="74"/>
      <c r="O43" s="74"/>
      <c r="P43" s="74"/>
      <c r="Q43" s="74"/>
      <c r="R43" s="74"/>
      <c r="S43" s="74"/>
      <c r="T43" s="74"/>
      <c r="U43" s="74"/>
      <c r="V43" s="74"/>
      <c r="W43" s="74"/>
      <c r="X43" s="74"/>
      <c r="Y43" s="74"/>
      <c r="Z43" s="74"/>
      <c r="AA43" s="74"/>
      <c r="AB43" s="74"/>
      <c r="AC43" s="74"/>
      <c r="AD43" s="74"/>
      <c r="AE43" s="74"/>
      <c r="AF43" s="74"/>
      <c r="AG43" s="67"/>
      <c r="AH43" s="74"/>
      <c r="AI43" s="74"/>
      <c r="AJ43" s="74"/>
      <c r="AK43" s="74"/>
      <c r="AL43" s="74"/>
      <c r="AM43" s="74"/>
      <c r="AN43" s="74"/>
      <c r="AO43" s="74"/>
      <c r="AP43" s="74"/>
      <c r="AQ43" s="74"/>
      <c r="AR43" s="74"/>
      <c r="AS43" s="74"/>
      <c r="AT43" s="74"/>
      <c r="AU43" s="74"/>
      <c r="AV43" s="74"/>
      <c r="AW43" s="74"/>
      <c r="AX43" s="74"/>
      <c r="AY43" s="74"/>
      <c r="AZ43" s="75"/>
      <c r="BA43" s="76"/>
      <c r="BB43" s="73"/>
      <c r="BC43" s="74"/>
      <c r="BD43" s="74"/>
      <c r="BE43" s="74"/>
      <c r="BF43" s="67"/>
      <c r="BG43" s="74"/>
      <c r="BH43" s="74"/>
      <c r="BI43" s="67"/>
      <c r="BJ43" s="74"/>
      <c r="BK43" s="74"/>
      <c r="BL43" s="74"/>
      <c r="BM43" s="74"/>
      <c r="BN43" s="74"/>
      <c r="BO43" s="110"/>
      <c r="BP43" s="75"/>
      <c r="BR43" s="165"/>
      <c r="BS43" s="165"/>
      <c r="BT43" s="165"/>
      <c r="BU43" s="165"/>
      <c r="BV43" s="165"/>
      <c r="BW43" s="165"/>
      <c r="BX43" s="165"/>
      <c r="BY43" s="165"/>
      <c r="BZ43" s="165"/>
      <c r="CA43" s="165"/>
      <c r="CB43" s="165"/>
      <c r="CC43" s="165"/>
      <c r="CD43" s="165"/>
      <c r="CF43" s="165"/>
      <c r="CG43" s="165"/>
      <c r="CH43" s="165"/>
      <c r="CJ43" s="165"/>
      <c r="CK43" s="165"/>
      <c r="CL43" s="165"/>
      <c r="CN43" s="165"/>
      <c r="CO43" s="165"/>
      <c r="CQ43" s="165"/>
      <c r="CR43" s="165"/>
      <c r="CS43" s="165"/>
      <c r="CT43" s="165"/>
      <c r="CU43" s="165"/>
      <c r="CW43" s="165"/>
      <c r="CX43" s="165"/>
      <c r="CY43" s="165"/>
      <c r="CZ43" s="165"/>
    </row>
    <row r="44" spans="2:104" x14ac:dyDescent="0.25">
      <c r="B44" s="69"/>
      <c r="C44" s="70"/>
      <c r="D44" s="70"/>
      <c r="E44" s="70"/>
      <c r="F44" s="70"/>
      <c r="G44" s="71"/>
      <c r="H44" s="72" t="s">
        <v>508</v>
      </c>
      <c r="I44" s="73"/>
      <c r="J44" s="67"/>
      <c r="K44" s="74"/>
      <c r="L44" s="74"/>
      <c r="M44" s="74"/>
      <c r="N44" s="74"/>
      <c r="O44" s="74"/>
      <c r="P44" s="74"/>
      <c r="Q44" s="74"/>
      <c r="R44" s="74"/>
      <c r="S44" s="74"/>
      <c r="T44" s="74"/>
      <c r="U44" s="74"/>
      <c r="V44" s="74"/>
      <c r="W44" s="74"/>
      <c r="X44" s="74"/>
      <c r="Y44" s="74"/>
      <c r="Z44" s="74"/>
      <c r="AA44" s="74"/>
      <c r="AB44" s="74"/>
      <c r="AC44" s="74"/>
      <c r="AD44" s="74"/>
      <c r="AE44" s="74"/>
      <c r="AF44" s="74"/>
      <c r="AG44" s="67"/>
      <c r="AH44" s="74"/>
      <c r="AI44" s="74"/>
      <c r="AJ44" s="74"/>
      <c r="AK44" s="74"/>
      <c r="AL44" s="74"/>
      <c r="AM44" s="74"/>
      <c r="AN44" s="74"/>
      <c r="AO44" s="74"/>
      <c r="AP44" s="74"/>
      <c r="AQ44" s="74"/>
      <c r="AR44" s="74"/>
      <c r="AS44" s="74"/>
      <c r="AT44" s="74"/>
      <c r="AU44" s="74"/>
      <c r="AV44" s="74"/>
      <c r="AW44" s="74"/>
      <c r="AX44" s="74"/>
      <c r="AY44" s="74"/>
      <c r="AZ44" s="75"/>
      <c r="BA44" s="76"/>
      <c r="BB44" s="73"/>
      <c r="BC44" s="74"/>
      <c r="BD44" s="74"/>
      <c r="BE44" s="74"/>
      <c r="BF44" s="67"/>
      <c r="BG44" s="74"/>
      <c r="BH44" s="74"/>
      <c r="BI44" s="67"/>
      <c r="BJ44" s="74"/>
      <c r="BK44" s="74"/>
      <c r="BL44" s="74"/>
      <c r="BM44" s="74"/>
      <c r="BN44" s="74"/>
      <c r="BO44" s="110"/>
      <c r="BP44" s="75"/>
      <c r="BR44" s="165"/>
      <c r="BS44" s="165"/>
      <c r="BT44" s="165"/>
      <c r="BU44" s="165"/>
      <c r="BV44" s="165"/>
      <c r="BW44" s="165"/>
      <c r="BX44" s="165"/>
      <c r="BY44" s="165"/>
      <c r="BZ44" s="165"/>
      <c r="CA44" s="165"/>
      <c r="CB44" s="165"/>
      <c r="CC44" s="165"/>
      <c r="CD44" s="165"/>
      <c r="CF44" s="165"/>
      <c r="CG44" s="165"/>
      <c r="CH44" s="165"/>
      <c r="CJ44" s="165"/>
      <c r="CK44" s="165"/>
      <c r="CL44" s="165"/>
      <c r="CN44" s="165"/>
      <c r="CO44" s="165"/>
      <c r="CQ44" s="165"/>
      <c r="CR44" s="165"/>
      <c r="CS44" s="165"/>
      <c r="CT44" s="165"/>
      <c r="CU44" s="165"/>
      <c r="CW44" s="165"/>
      <c r="CX44" s="165"/>
      <c r="CY44" s="165"/>
      <c r="CZ44" s="165"/>
    </row>
    <row r="45" spans="2:104" x14ac:dyDescent="0.25">
      <c r="B45" s="69"/>
      <c r="C45" s="70"/>
      <c r="D45" s="70"/>
      <c r="E45" s="70"/>
      <c r="F45" s="70"/>
      <c r="G45" s="71"/>
      <c r="H45" s="72" t="s">
        <v>508</v>
      </c>
      <c r="I45" s="73"/>
      <c r="J45" s="67"/>
      <c r="K45" s="74"/>
      <c r="L45" s="74"/>
      <c r="M45" s="74"/>
      <c r="N45" s="74"/>
      <c r="O45" s="74"/>
      <c r="P45" s="74"/>
      <c r="Q45" s="74"/>
      <c r="R45" s="74"/>
      <c r="S45" s="74"/>
      <c r="T45" s="74"/>
      <c r="U45" s="74"/>
      <c r="V45" s="74"/>
      <c r="W45" s="74"/>
      <c r="X45" s="74"/>
      <c r="Y45" s="74"/>
      <c r="Z45" s="74"/>
      <c r="AA45" s="74"/>
      <c r="AB45" s="74"/>
      <c r="AC45" s="74"/>
      <c r="AD45" s="74"/>
      <c r="AE45" s="74"/>
      <c r="AF45" s="74"/>
      <c r="AG45" s="67"/>
      <c r="AH45" s="74"/>
      <c r="AI45" s="74"/>
      <c r="AJ45" s="74"/>
      <c r="AK45" s="74"/>
      <c r="AL45" s="74"/>
      <c r="AM45" s="74"/>
      <c r="AN45" s="74"/>
      <c r="AO45" s="74"/>
      <c r="AP45" s="74"/>
      <c r="AQ45" s="74"/>
      <c r="AR45" s="74"/>
      <c r="AS45" s="74"/>
      <c r="AT45" s="74"/>
      <c r="AU45" s="74"/>
      <c r="AV45" s="74"/>
      <c r="AW45" s="74"/>
      <c r="AX45" s="74"/>
      <c r="AY45" s="74"/>
      <c r="AZ45" s="75"/>
      <c r="BA45" s="76"/>
      <c r="BB45" s="73"/>
      <c r="BC45" s="74"/>
      <c r="BD45" s="74"/>
      <c r="BE45" s="74"/>
      <c r="BF45" s="67"/>
      <c r="BG45" s="74"/>
      <c r="BH45" s="74"/>
      <c r="BI45" s="67"/>
      <c r="BJ45" s="74"/>
      <c r="BK45" s="74"/>
      <c r="BL45" s="74"/>
      <c r="BM45" s="74"/>
      <c r="BN45" s="74"/>
      <c r="BO45" s="110"/>
      <c r="BP45" s="75"/>
      <c r="BR45" s="165"/>
      <c r="BS45" s="165"/>
      <c r="BT45" s="165"/>
      <c r="BU45" s="165"/>
      <c r="BV45" s="165"/>
      <c r="BW45" s="165"/>
      <c r="BX45" s="165"/>
      <c r="BY45" s="165"/>
      <c r="BZ45" s="165"/>
      <c r="CA45" s="165"/>
      <c r="CB45" s="165"/>
      <c r="CC45" s="165"/>
      <c r="CD45" s="165"/>
      <c r="CF45" s="165"/>
      <c r="CG45" s="165"/>
      <c r="CH45" s="165"/>
      <c r="CJ45" s="165"/>
      <c r="CK45" s="165"/>
      <c r="CL45" s="165"/>
      <c r="CN45" s="165"/>
      <c r="CO45" s="165"/>
      <c r="CQ45" s="165"/>
      <c r="CR45" s="165"/>
      <c r="CS45" s="165"/>
      <c r="CT45" s="165"/>
      <c r="CU45" s="165"/>
      <c r="CW45" s="165"/>
      <c r="CX45" s="165"/>
      <c r="CY45" s="165"/>
      <c r="CZ45" s="165"/>
    </row>
    <row r="46" spans="2:104" x14ac:dyDescent="0.25">
      <c r="B46" s="69"/>
      <c r="C46" s="70"/>
      <c r="D46" s="70"/>
      <c r="E46" s="70"/>
      <c r="F46" s="70"/>
      <c r="G46" s="71"/>
      <c r="H46" s="72" t="s">
        <v>508</v>
      </c>
      <c r="I46" s="73"/>
      <c r="J46" s="67"/>
      <c r="K46" s="74"/>
      <c r="L46" s="74"/>
      <c r="M46" s="74"/>
      <c r="N46" s="74"/>
      <c r="O46" s="74"/>
      <c r="P46" s="74"/>
      <c r="Q46" s="74"/>
      <c r="R46" s="74"/>
      <c r="S46" s="74"/>
      <c r="T46" s="74"/>
      <c r="U46" s="74"/>
      <c r="V46" s="74"/>
      <c r="W46" s="74"/>
      <c r="X46" s="74"/>
      <c r="Y46" s="74"/>
      <c r="Z46" s="74"/>
      <c r="AA46" s="74"/>
      <c r="AB46" s="74"/>
      <c r="AC46" s="74"/>
      <c r="AD46" s="74"/>
      <c r="AE46" s="74"/>
      <c r="AF46" s="74"/>
      <c r="AG46" s="67"/>
      <c r="AH46" s="74"/>
      <c r="AI46" s="74"/>
      <c r="AJ46" s="74"/>
      <c r="AK46" s="74"/>
      <c r="AL46" s="74"/>
      <c r="AM46" s="74"/>
      <c r="AN46" s="74"/>
      <c r="AO46" s="74"/>
      <c r="AP46" s="74"/>
      <c r="AQ46" s="74"/>
      <c r="AR46" s="74"/>
      <c r="AS46" s="74"/>
      <c r="AT46" s="74"/>
      <c r="AU46" s="74"/>
      <c r="AV46" s="74"/>
      <c r="AW46" s="74"/>
      <c r="AX46" s="74"/>
      <c r="AY46" s="74"/>
      <c r="AZ46" s="75"/>
      <c r="BA46" s="76"/>
      <c r="BB46" s="73"/>
      <c r="BC46" s="74"/>
      <c r="BD46" s="74"/>
      <c r="BE46" s="74"/>
      <c r="BF46" s="67"/>
      <c r="BG46" s="74"/>
      <c r="BH46" s="74"/>
      <c r="BI46" s="67"/>
      <c r="BJ46" s="74"/>
      <c r="BK46" s="74"/>
      <c r="BL46" s="74"/>
      <c r="BM46" s="74"/>
      <c r="BN46" s="74"/>
      <c r="BO46" s="110"/>
      <c r="BP46" s="75"/>
      <c r="BR46" s="165"/>
      <c r="BS46" s="165"/>
      <c r="BT46" s="165"/>
      <c r="BU46" s="165"/>
      <c r="BV46" s="165"/>
      <c r="BW46" s="165"/>
      <c r="BX46" s="165"/>
      <c r="BY46" s="165"/>
      <c r="BZ46" s="165"/>
      <c r="CA46" s="165"/>
      <c r="CB46" s="165"/>
      <c r="CC46" s="165"/>
      <c r="CD46" s="165"/>
      <c r="CF46" s="165"/>
      <c r="CG46" s="165"/>
      <c r="CH46" s="165"/>
      <c r="CJ46" s="165"/>
      <c r="CK46" s="165"/>
      <c r="CL46" s="165"/>
      <c r="CN46" s="165"/>
      <c r="CO46" s="165"/>
      <c r="CQ46" s="165"/>
      <c r="CR46" s="165"/>
      <c r="CS46" s="165"/>
      <c r="CT46" s="165"/>
      <c r="CU46" s="165"/>
      <c r="CW46" s="165"/>
      <c r="CX46" s="165"/>
      <c r="CY46" s="165"/>
      <c r="CZ46" s="165"/>
    </row>
    <row r="47" spans="2:104" x14ac:dyDescent="0.25">
      <c r="B47" s="69"/>
      <c r="C47" s="70"/>
      <c r="D47" s="70"/>
      <c r="E47" s="70"/>
      <c r="F47" s="70"/>
      <c r="G47" s="71"/>
      <c r="H47" s="72" t="s">
        <v>508</v>
      </c>
      <c r="I47" s="73"/>
      <c r="J47" s="67"/>
      <c r="K47" s="74"/>
      <c r="L47" s="74"/>
      <c r="M47" s="74"/>
      <c r="N47" s="74"/>
      <c r="O47" s="74"/>
      <c r="P47" s="74"/>
      <c r="Q47" s="74"/>
      <c r="R47" s="74"/>
      <c r="S47" s="74"/>
      <c r="T47" s="74"/>
      <c r="U47" s="74"/>
      <c r="V47" s="74"/>
      <c r="W47" s="74"/>
      <c r="X47" s="74"/>
      <c r="Y47" s="74"/>
      <c r="Z47" s="74"/>
      <c r="AA47" s="74"/>
      <c r="AB47" s="74"/>
      <c r="AC47" s="74"/>
      <c r="AD47" s="74"/>
      <c r="AE47" s="74"/>
      <c r="AF47" s="74"/>
      <c r="AG47" s="67"/>
      <c r="AH47" s="74"/>
      <c r="AI47" s="74"/>
      <c r="AJ47" s="74"/>
      <c r="AK47" s="74"/>
      <c r="AL47" s="74"/>
      <c r="AM47" s="74"/>
      <c r="AN47" s="74"/>
      <c r="AO47" s="74"/>
      <c r="AP47" s="74"/>
      <c r="AQ47" s="74"/>
      <c r="AR47" s="74"/>
      <c r="AS47" s="74"/>
      <c r="AT47" s="74"/>
      <c r="AU47" s="74"/>
      <c r="AV47" s="74"/>
      <c r="AW47" s="74"/>
      <c r="AX47" s="74"/>
      <c r="AY47" s="74"/>
      <c r="AZ47" s="75"/>
      <c r="BA47" s="76"/>
      <c r="BB47" s="73"/>
      <c r="BC47" s="74"/>
      <c r="BD47" s="74"/>
      <c r="BE47" s="74"/>
      <c r="BF47" s="67"/>
      <c r="BG47" s="74"/>
      <c r="BH47" s="74"/>
      <c r="BI47" s="67"/>
      <c r="BJ47" s="74"/>
      <c r="BK47" s="74"/>
      <c r="BL47" s="74"/>
      <c r="BM47" s="74"/>
      <c r="BN47" s="74"/>
      <c r="BO47" s="110"/>
      <c r="BP47" s="75"/>
      <c r="BR47" s="165"/>
      <c r="BS47" s="165"/>
      <c r="BT47" s="165"/>
      <c r="BU47" s="165"/>
      <c r="BV47" s="165"/>
      <c r="BW47" s="165"/>
      <c r="BX47" s="165"/>
      <c r="BY47" s="165"/>
      <c r="BZ47" s="165"/>
      <c r="CA47" s="165"/>
      <c r="CB47" s="165"/>
      <c r="CC47" s="165"/>
      <c r="CD47" s="165"/>
      <c r="CF47" s="165"/>
      <c r="CG47" s="165"/>
      <c r="CH47" s="165"/>
      <c r="CJ47" s="165"/>
      <c r="CK47" s="165"/>
      <c r="CL47" s="165"/>
      <c r="CN47" s="165"/>
      <c r="CO47" s="165"/>
      <c r="CQ47" s="165"/>
      <c r="CR47" s="165"/>
      <c r="CS47" s="165"/>
      <c r="CT47" s="165"/>
      <c r="CU47" s="165"/>
      <c r="CW47" s="165"/>
      <c r="CX47" s="165"/>
      <c r="CY47" s="165"/>
      <c r="CZ47" s="165"/>
    </row>
    <row r="48" spans="2:104" x14ac:dyDescent="0.25">
      <c r="B48" s="69"/>
      <c r="C48" s="70"/>
      <c r="D48" s="70"/>
      <c r="E48" s="70"/>
      <c r="F48" s="70"/>
      <c r="G48" s="71"/>
      <c r="H48" s="72" t="s">
        <v>508</v>
      </c>
      <c r="I48" s="73"/>
      <c r="J48" s="67"/>
      <c r="K48" s="74"/>
      <c r="L48" s="74"/>
      <c r="M48" s="74"/>
      <c r="N48" s="74"/>
      <c r="O48" s="74"/>
      <c r="P48" s="74"/>
      <c r="Q48" s="74"/>
      <c r="R48" s="74"/>
      <c r="S48" s="74"/>
      <c r="T48" s="74"/>
      <c r="U48" s="74"/>
      <c r="V48" s="74"/>
      <c r="W48" s="74"/>
      <c r="X48" s="74"/>
      <c r="Y48" s="74"/>
      <c r="Z48" s="74"/>
      <c r="AA48" s="74"/>
      <c r="AB48" s="74"/>
      <c r="AC48" s="74"/>
      <c r="AD48" s="74"/>
      <c r="AE48" s="74"/>
      <c r="AF48" s="74"/>
      <c r="AG48" s="67"/>
      <c r="AH48" s="74"/>
      <c r="AI48" s="74"/>
      <c r="AJ48" s="74"/>
      <c r="AK48" s="74"/>
      <c r="AL48" s="74"/>
      <c r="AM48" s="74"/>
      <c r="AN48" s="74"/>
      <c r="AO48" s="74"/>
      <c r="AP48" s="74"/>
      <c r="AQ48" s="74"/>
      <c r="AR48" s="74"/>
      <c r="AS48" s="74"/>
      <c r="AT48" s="74"/>
      <c r="AU48" s="74"/>
      <c r="AV48" s="74"/>
      <c r="AW48" s="74"/>
      <c r="AX48" s="74"/>
      <c r="AY48" s="74"/>
      <c r="AZ48" s="75"/>
      <c r="BA48" s="76"/>
      <c r="BB48" s="73"/>
      <c r="BC48" s="74"/>
      <c r="BD48" s="74"/>
      <c r="BE48" s="74"/>
      <c r="BF48" s="67"/>
      <c r="BG48" s="74"/>
      <c r="BH48" s="74"/>
      <c r="BI48" s="67"/>
      <c r="BJ48" s="74"/>
      <c r="BK48" s="74"/>
      <c r="BL48" s="74"/>
      <c r="BM48" s="74"/>
      <c r="BN48" s="74"/>
      <c r="BO48" s="110"/>
      <c r="BP48" s="75"/>
      <c r="BR48" s="165"/>
      <c r="BS48" s="165"/>
      <c r="BT48" s="165"/>
      <c r="BU48" s="165"/>
      <c r="BV48" s="165"/>
      <c r="BW48" s="165"/>
      <c r="BX48" s="165"/>
      <c r="BY48" s="165"/>
      <c r="BZ48" s="165"/>
      <c r="CA48" s="165"/>
      <c r="CB48" s="165"/>
      <c r="CC48" s="165"/>
      <c r="CD48" s="165"/>
      <c r="CF48" s="165"/>
      <c r="CG48" s="165"/>
      <c r="CH48" s="165"/>
      <c r="CJ48" s="165"/>
      <c r="CK48" s="165"/>
      <c r="CL48" s="165"/>
      <c r="CN48" s="165"/>
      <c r="CO48" s="165"/>
      <c r="CQ48" s="165"/>
      <c r="CR48" s="165"/>
      <c r="CS48" s="165"/>
      <c r="CT48" s="165"/>
      <c r="CU48" s="165"/>
      <c r="CW48" s="165"/>
      <c r="CX48" s="165"/>
      <c r="CY48" s="165"/>
      <c r="CZ48" s="165"/>
    </row>
    <row r="49" spans="2:104" x14ac:dyDescent="0.25">
      <c r="B49" s="69"/>
      <c r="C49" s="70"/>
      <c r="D49" s="70"/>
      <c r="E49" s="70"/>
      <c r="F49" s="70"/>
      <c r="G49" s="71"/>
      <c r="H49" s="72" t="s">
        <v>508</v>
      </c>
      <c r="I49" s="73"/>
      <c r="J49" s="67"/>
      <c r="K49" s="74"/>
      <c r="L49" s="74"/>
      <c r="M49" s="74"/>
      <c r="N49" s="74"/>
      <c r="O49" s="74"/>
      <c r="P49" s="74"/>
      <c r="Q49" s="74"/>
      <c r="R49" s="74"/>
      <c r="S49" s="74"/>
      <c r="T49" s="74"/>
      <c r="U49" s="74"/>
      <c r="V49" s="74"/>
      <c r="W49" s="74"/>
      <c r="X49" s="74"/>
      <c r="Y49" s="74"/>
      <c r="Z49" s="74"/>
      <c r="AA49" s="74"/>
      <c r="AB49" s="74"/>
      <c r="AC49" s="74"/>
      <c r="AD49" s="74"/>
      <c r="AE49" s="74"/>
      <c r="AF49" s="74"/>
      <c r="AG49" s="67"/>
      <c r="AH49" s="74"/>
      <c r="AI49" s="74"/>
      <c r="AJ49" s="74"/>
      <c r="AK49" s="74"/>
      <c r="AL49" s="74"/>
      <c r="AM49" s="74"/>
      <c r="AN49" s="74"/>
      <c r="AO49" s="74"/>
      <c r="AP49" s="74"/>
      <c r="AQ49" s="74"/>
      <c r="AR49" s="74"/>
      <c r="AS49" s="74"/>
      <c r="AT49" s="74"/>
      <c r="AU49" s="74"/>
      <c r="AV49" s="74"/>
      <c r="AW49" s="74"/>
      <c r="AX49" s="74"/>
      <c r="AY49" s="74"/>
      <c r="AZ49" s="75"/>
      <c r="BA49" s="76"/>
      <c r="BB49" s="73"/>
      <c r="BC49" s="74"/>
      <c r="BD49" s="74"/>
      <c r="BE49" s="74"/>
      <c r="BF49" s="67"/>
      <c r="BG49" s="74"/>
      <c r="BH49" s="74"/>
      <c r="BI49" s="67"/>
      <c r="BJ49" s="74"/>
      <c r="BK49" s="74"/>
      <c r="BL49" s="74"/>
      <c r="BM49" s="74"/>
      <c r="BN49" s="74"/>
      <c r="BO49" s="110"/>
      <c r="BP49" s="75"/>
      <c r="BR49" s="165"/>
      <c r="BS49" s="165"/>
      <c r="BT49" s="165"/>
      <c r="BU49" s="165"/>
      <c r="BV49" s="165"/>
      <c r="BW49" s="165"/>
      <c r="BX49" s="165"/>
      <c r="BY49" s="165"/>
      <c r="BZ49" s="165"/>
      <c r="CA49" s="165"/>
      <c r="CB49" s="165"/>
      <c r="CC49" s="165"/>
      <c r="CD49" s="165"/>
      <c r="CF49" s="165"/>
      <c r="CG49" s="165"/>
      <c r="CH49" s="165"/>
      <c r="CJ49" s="165"/>
      <c r="CK49" s="165"/>
      <c r="CL49" s="165"/>
      <c r="CN49" s="165"/>
      <c r="CO49" s="165"/>
      <c r="CQ49" s="165"/>
      <c r="CR49" s="165"/>
      <c r="CS49" s="165"/>
      <c r="CT49" s="165"/>
      <c r="CU49" s="165"/>
      <c r="CW49" s="165"/>
      <c r="CX49" s="165"/>
      <c r="CY49" s="165"/>
      <c r="CZ49" s="165"/>
    </row>
    <row r="50" spans="2:104" x14ac:dyDescent="0.25">
      <c r="B50" s="69"/>
      <c r="C50" s="70"/>
      <c r="D50" s="70"/>
      <c r="E50" s="70"/>
      <c r="F50" s="70"/>
      <c r="G50" s="71"/>
      <c r="H50" s="72" t="s">
        <v>508</v>
      </c>
      <c r="I50" s="73"/>
      <c r="J50" s="67"/>
      <c r="K50" s="74"/>
      <c r="L50" s="74"/>
      <c r="M50" s="74"/>
      <c r="N50" s="74"/>
      <c r="O50" s="74"/>
      <c r="P50" s="74"/>
      <c r="Q50" s="74"/>
      <c r="R50" s="74"/>
      <c r="S50" s="74"/>
      <c r="T50" s="74"/>
      <c r="U50" s="74"/>
      <c r="V50" s="74"/>
      <c r="W50" s="74"/>
      <c r="X50" s="74"/>
      <c r="Y50" s="74"/>
      <c r="Z50" s="74"/>
      <c r="AA50" s="74"/>
      <c r="AB50" s="74"/>
      <c r="AC50" s="74"/>
      <c r="AD50" s="74"/>
      <c r="AE50" s="74"/>
      <c r="AF50" s="74"/>
      <c r="AG50" s="67"/>
      <c r="AH50" s="74"/>
      <c r="AI50" s="74"/>
      <c r="AJ50" s="74"/>
      <c r="AK50" s="74"/>
      <c r="AL50" s="74"/>
      <c r="AM50" s="74"/>
      <c r="AN50" s="74"/>
      <c r="AO50" s="74"/>
      <c r="AP50" s="74"/>
      <c r="AQ50" s="74"/>
      <c r="AR50" s="74"/>
      <c r="AS50" s="74"/>
      <c r="AT50" s="74"/>
      <c r="AU50" s="74"/>
      <c r="AV50" s="74"/>
      <c r="AW50" s="74"/>
      <c r="AX50" s="74"/>
      <c r="AY50" s="74"/>
      <c r="AZ50" s="75"/>
      <c r="BA50" s="76"/>
      <c r="BB50" s="73"/>
      <c r="BC50" s="74"/>
      <c r="BD50" s="74"/>
      <c r="BE50" s="74"/>
      <c r="BF50" s="67"/>
      <c r="BG50" s="74"/>
      <c r="BH50" s="74"/>
      <c r="BI50" s="67"/>
      <c r="BJ50" s="74"/>
      <c r="BK50" s="74"/>
      <c r="BL50" s="74"/>
      <c r="BM50" s="74"/>
      <c r="BN50" s="74"/>
      <c r="BO50" s="110"/>
      <c r="BP50" s="75"/>
      <c r="BR50" s="165"/>
      <c r="BS50" s="165"/>
      <c r="BT50" s="165"/>
      <c r="BU50" s="165"/>
      <c r="BV50" s="165"/>
      <c r="BW50" s="165"/>
      <c r="BX50" s="165"/>
      <c r="BY50" s="165"/>
      <c r="BZ50" s="165"/>
      <c r="CA50" s="165"/>
      <c r="CB50" s="165"/>
      <c r="CC50" s="165"/>
      <c r="CD50" s="165"/>
      <c r="CF50" s="165"/>
      <c r="CG50" s="165"/>
      <c r="CH50" s="165"/>
      <c r="CJ50" s="165"/>
      <c r="CK50" s="165"/>
      <c r="CL50" s="165"/>
      <c r="CN50" s="165"/>
      <c r="CO50" s="165"/>
      <c r="CQ50" s="165"/>
      <c r="CR50" s="165"/>
      <c r="CS50" s="165"/>
      <c r="CT50" s="165"/>
      <c r="CU50" s="165"/>
      <c r="CW50" s="165"/>
      <c r="CX50" s="165"/>
      <c r="CY50" s="165"/>
      <c r="CZ50" s="165"/>
    </row>
    <row r="51" spans="2:104" x14ac:dyDescent="0.25">
      <c r="B51" s="69"/>
      <c r="C51" s="70"/>
      <c r="D51" s="70"/>
      <c r="E51" s="70"/>
      <c r="F51" s="70"/>
      <c r="G51" s="71"/>
      <c r="H51" s="72" t="s">
        <v>508</v>
      </c>
      <c r="I51" s="73"/>
      <c r="J51" s="67"/>
      <c r="K51" s="74"/>
      <c r="L51" s="74"/>
      <c r="M51" s="74"/>
      <c r="N51" s="74"/>
      <c r="O51" s="74"/>
      <c r="P51" s="74"/>
      <c r="Q51" s="74"/>
      <c r="R51" s="74"/>
      <c r="S51" s="74"/>
      <c r="T51" s="74"/>
      <c r="U51" s="74"/>
      <c r="V51" s="74"/>
      <c r="W51" s="74"/>
      <c r="X51" s="74"/>
      <c r="Y51" s="74"/>
      <c r="Z51" s="74"/>
      <c r="AA51" s="74"/>
      <c r="AB51" s="74"/>
      <c r="AC51" s="74"/>
      <c r="AD51" s="74"/>
      <c r="AE51" s="74"/>
      <c r="AF51" s="74"/>
      <c r="AG51" s="67"/>
      <c r="AH51" s="74"/>
      <c r="AI51" s="74"/>
      <c r="AJ51" s="74"/>
      <c r="AK51" s="74"/>
      <c r="AL51" s="74"/>
      <c r="AM51" s="74"/>
      <c r="AN51" s="74"/>
      <c r="AO51" s="74"/>
      <c r="AP51" s="74"/>
      <c r="AQ51" s="74"/>
      <c r="AR51" s="74"/>
      <c r="AS51" s="74"/>
      <c r="AT51" s="74"/>
      <c r="AU51" s="74"/>
      <c r="AV51" s="74"/>
      <c r="AW51" s="74"/>
      <c r="AX51" s="74"/>
      <c r="AY51" s="74"/>
      <c r="AZ51" s="75"/>
      <c r="BA51" s="76"/>
      <c r="BB51" s="73"/>
      <c r="BC51" s="74"/>
      <c r="BD51" s="74"/>
      <c r="BE51" s="74"/>
      <c r="BF51" s="67"/>
      <c r="BG51" s="74"/>
      <c r="BH51" s="74"/>
      <c r="BI51" s="67"/>
      <c r="BJ51" s="74"/>
      <c r="BK51" s="74"/>
      <c r="BL51" s="74"/>
      <c r="BM51" s="74"/>
      <c r="BN51" s="74"/>
      <c r="BO51" s="110"/>
      <c r="BP51" s="75"/>
      <c r="BR51" s="165"/>
      <c r="BS51" s="165"/>
      <c r="BT51" s="165"/>
      <c r="BU51" s="165"/>
      <c r="BV51" s="165"/>
      <c r="BW51" s="165"/>
      <c r="BX51" s="165"/>
      <c r="BY51" s="165"/>
      <c r="BZ51" s="165"/>
      <c r="CA51" s="165"/>
      <c r="CB51" s="165"/>
      <c r="CC51" s="165"/>
      <c r="CD51" s="165"/>
      <c r="CF51" s="165"/>
      <c r="CG51" s="165"/>
      <c r="CH51" s="165"/>
      <c r="CJ51" s="165"/>
      <c r="CK51" s="165"/>
      <c r="CL51" s="165"/>
      <c r="CN51" s="165"/>
      <c r="CO51" s="165"/>
      <c r="CQ51" s="165"/>
      <c r="CR51" s="165"/>
      <c r="CS51" s="165"/>
      <c r="CT51" s="165"/>
      <c r="CU51" s="165"/>
      <c r="CW51" s="165"/>
      <c r="CX51" s="165"/>
      <c r="CY51" s="165"/>
      <c r="CZ51" s="165"/>
    </row>
    <row r="52" spans="2:104" x14ac:dyDescent="0.25">
      <c r="B52" s="69"/>
      <c r="C52" s="70"/>
      <c r="D52" s="70"/>
      <c r="E52" s="70"/>
      <c r="F52" s="70"/>
      <c r="G52" s="71"/>
      <c r="H52" s="72" t="s">
        <v>508</v>
      </c>
      <c r="I52" s="73"/>
      <c r="J52" s="67"/>
      <c r="K52" s="74"/>
      <c r="L52" s="74"/>
      <c r="M52" s="74"/>
      <c r="N52" s="74"/>
      <c r="O52" s="74"/>
      <c r="P52" s="74"/>
      <c r="Q52" s="74"/>
      <c r="R52" s="74"/>
      <c r="S52" s="74"/>
      <c r="T52" s="74"/>
      <c r="U52" s="74"/>
      <c r="V52" s="74"/>
      <c r="W52" s="74"/>
      <c r="X52" s="74"/>
      <c r="Y52" s="74"/>
      <c r="Z52" s="74"/>
      <c r="AA52" s="74"/>
      <c r="AB52" s="74"/>
      <c r="AC52" s="74"/>
      <c r="AD52" s="74"/>
      <c r="AE52" s="74"/>
      <c r="AF52" s="74"/>
      <c r="AG52" s="67"/>
      <c r="AH52" s="74"/>
      <c r="AI52" s="74"/>
      <c r="AJ52" s="74"/>
      <c r="AK52" s="74"/>
      <c r="AL52" s="74"/>
      <c r="AM52" s="74"/>
      <c r="AN52" s="74"/>
      <c r="AO52" s="74"/>
      <c r="AP52" s="74"/>
      <c r="AQ52" s="74"/>
      <c r="AR52" s="74"/>
      <c r="AS52" s="74"/>
      <c r="AT52" s="74"/>
      <c r="AU52" s="74"/>
      <c r="AV52" s="74"/>
      <c r="AW52" s="74"/>
      <c r="AX52" s="74"/>
      <c r="AY52" s="74"/>
      <c r="AZ52" s="75"/>
      <c r="BA52" s="76"/>
      <c r="BB52" s="73"/>
      <c r="BC52" s="74"/>
      <c r="BD52" s="74"/>
      <c r="BE52" s="74"/>
      <c r="BF52" s="67"/>
      <c r="BG52" s="74"/>
      <c r="BH52" s="74"/>
      <c r="BI52" s="67"/>
      <c r="BJ52" s="74"/>
      <c r="BK52" s="74"/>
      <c r="BL52" s="74"/>
      <c r="BM52" s="74"/>
      <c r="BN52" s="74"/>
      <c r="BO52" s="110"/>
      <c r="BP52" s="75"/>
      <c r="BR52" s="165"/>
      <c r="BS52" s="165"/>
      <c r="BT52" s="165"/>
      <c r="BU52" s="165"/>
      <c r="BV52" s="165"/>
      <c r="BW52" s="165"/>
      <c r="BX52" s="165"/>
      <c r="BY52" s="165"/>
      <c r="BZ52" s="165"/>
      <c r="CA52" s="165"/>
      <c r="CB52" s="165"/>
      <c r="CC52" s="165"/>
      <c r="CD52" s="165"/>
      <c r="CF52" s="165"/>
      <c r="CG52" s="165"/>
      <c r="CH52" s="165"/>
      <c r="CJ52" s="165"/>
      <c r="CK52" s="165"/>
      <c r="CL52" s="165"/>
      <c r="CN52" s="165"/>
      <c r="CO52" s="165"/>
      <c r="CQ52" s="165"/>
      <c r="CR52" s="165"/>
      <c r="CS52" s="165"/>
      <c r="CT52" s="165"/>
      <c r="CU52" s="165"/>
      <c r="CW52" s="165"/>
      <c r="CX52" s="165"/>
      <c r="CY52" s="165"/>
      <c r="CZ52" s="165"/>
    </row>
    <row r="53" spans="2:104" x14ac:dyDescent="0.25">
      <c r="B53" s="69"/>
      <c r="C53" s="70"/>
      <c r="D53" s="70"/>
      <c r="E53" s="70"/>
      <c r="F53" s="70"/>
      <c r="G53" s="71"/>
      <c r="H53" s="72" t="s">
        <v>508</v>
      </c>
      <c r="I53" s="73"/>
      <c r="J53" s="67"/>
      <c r="K53" s="74"/>
      <c r="L53" s="74"/>
      <c r="M53" s="74"/>
      <c r="N53" s="74"/>
      <c r="O53" s="74"/>
      <c r="P53" s="74"/>
      <c r="Q53" s="74"/>
      <c r="R53" s="74"/>
      <c r="S53" s="74"/>
      <c r="T53" s="74"/>
      <c r="U53" s="74"/>
      <c r="V53" s="74"/>
      <c r="W53" s="74"/>
      <c r="X53" s="74"/>
      <c r="Y53" s="74"/>
      <c r="Z53" s="74"/>
      <c r="AA53" s="74"/>
      <c r="AB53" s="74"/>
      <c r="AC53" s="74"/>
      <c r="AD53" s="74"/>
      <c r="AE53" s="74"/>
      <c r="AF53" s="74"/>
      <c r="AG53" s="67"/>
      <c r="AH53" s="74"/>
      <c r="AI53" s="74"/>
      <c r="AJ53" s="74"/>
      <c r="AK53" s="74"/>
      <c r="AL53" s="74"/>
      <c r="AM53" s="74"/>
      <c r="AN53" s="74"/>
      <c r="AO53" s="74"/>
      <c r="AP53" s="74"/>
      <c r="AQ53" s="74"/>
      <c r="AR53" s="74"/>
      <c r="AS53" s="74"/>
      <c r="AT53" s="74"/>
      <c r="AU53" s="74"/>
      <c r="AV53" s="74"/>
      <c r="AW53" s="74"/>
      <c r="AX53" s="74"/>
      <c r="AY53" s="74"/>
      <c r="AZ53" s="75"/>
      <c r="BA53" s="76"/>
      <c r="BB53" s="73"/>
      <c r="BC53" s="74"/>
      <c r="BD53" s="74"/>
      <c r="BE53" s="74"/>
      <c r="BF53" s="67"/>
      <c r="BG53" s="74"/>
      <c r="BH53" s="74"/>
      <c r="BI53" s="67"/>
      <c r="BJ53" s="74"/>
      <c r="BK53" s="74"/>
      <c r="BL53" s="74"/>
      <c r="BM53" s="74"/>
      <c r="BN53" s="74"/>
      <c r="BO53" s="110"/>
      <c r="BP53" s="75"/>
      <c r="BR53" s="165"/>
      <c r="BS53" s="165"/>
      <c r="BT53" s="165"/>
      <c r="BU53" s="165"/>
      <c r="BV53" s="165"/>
      <c r="BW53" s="165"/>
      <c r="BX53" s="165"/>
      <c r="BY53" s="165"/>
      <c r="BZ53" s="165"/>
      <c r="CA53" s="165"/>
      <c r="CB53" s="165"/>
      <c r="CC53" s="165"/>
      <c r="CD53" s="165"/>
      <c r="CF53" s="165"/>
      <c r="CG53" s="165"/>
      <c r="CH53" s="165"/>
      <c r="CJ53" s="165"/>
      <c r="CK53" s="165"/>
      <c r="CL53" s="165"/>
      <c r="CN53" s="165"/>
      <c r="CO53" s="165"/>
      <c r="CQ53" s="165"/>
      <c r="CR53" s="165"/>
      <c r="CS53" s="165"/>
      <c r="CT53" s="165"/>
      <c r="CU53" s="165"/>
      <c r="CW53" s="165"/>
      <c r="CX53" s="165"/>
      <c r="CY53" s="165"/>
      <c r="CZ53" s="165"/>
    </row>
    <row r="54" spans="2:104" x14ac:dyDescent="0.25">
      <c r="B54" s="69"/>
      <c r="C54" s="70"/>
      <c r="D54" s="70"/>
      <c r="E54" s="70"/>
      <c r="F54" s="70"/>
      <c r="G54" s="71"/>
      <c r="H54" s="72" t="s">
        <v>508</v>
      </c>
      <c r="I54" s="73"/>
      <c r="J54" s="67"/>
      <c r="K54" s="74"/>
      <c r="L54" s="74"/>
      <c r="M54" s="74"/>
      <c r="N54" s="74"/>
      <c r="O54" s="74"/>
      <c r="P54" s="74"/>
      <c r="Q54" s="74"/>
      <c r="R54" s="74"/>
      <c r="S54" s="74"/>
      <c r="T54" s="74"/>
      <c r="U54" s="74"/>
      <c r="V54" s="74"/>
      <c r="W54" s="74"/>
      <c r="X54" s="74"/>
      <c r="Y54" s="74"/>
      <c r="Z54" s="74"/>
      <c r="AA54" s="74"/>
      <c r="AB54" s="74"/>
      <c r="AC54" s="74"/>
      <c r="AD54" s="74"/>
      <c r="AE54" s="74"/>
      <c r="AF54" s="74"/>
      <c r="AG54" s="67"/>
      <c r="AH54" s="74"/>
      <c r="AI54" s="74"/>
      <c r="AJ54" s="74"/>
      <c r="AK54" s="74"/>
      <c r="AL54" s="74"/>
      <c r="AM54" s="74"/>
      <c r="AN54" s="74"/>
      <c r="AO54" s="74"/>
      <c r="AP54" s="74"/>
      <c r="AQ54" s="74"/>
      <c r="AR54" s="74"/>
      <c r="AS54" s="74"/>
      <c r="AT54" s="74"/>
      <c r="AU54" s="74"/>
      <c r="AV54" s="74"/>
      <c r="AW54" s="74"/>
      <c r="AX54" s="74"/>
      <c r="AY54" s="74"/>
      <c r="AZ54" s="75"/>
      <c r="BA54" s="76"/>
      <c r="BB54" s="73"/>
      <c r="BC54" s="74"/>
      <c r="BD54" s="74"/>
      <c r="BE54" s="74"/>
      <c r="BF54" s="67"/>
      <c r="BG54" s="74"/>
      <c r="BH54" s="74"/>
      <c r="BI54" s="67"/>
      <c r="BJ54" s="74"/>
      <c r="BK54" s="74"/>
      <c r="BL54" s="74"/>
      <c r="BM54" s="74"/>
      <c r="BN54" s="74"/>
      <c r="BO54" s="110"/>
      <c r="BP54" s="75"/>
      <c r="BR54" s="165"/>
      <c r="BS54" s="165"/>
      <c r="BT54" s="165"/>
      <c r="BU54" s="165"/>
      <c r="BV54" s="165"/>
      <c r="BW54" s="165"/>
      <c r="BX54" s="165"/>
      <c r="BY54" s="165"/>
      <c r="BZ54" s="165"/>
      <c r="CA54" s="165"/>
      <c r="CB54" s="165"/>
      <c r="CC54" s="165"/>
      <c r="CD54" s="165"/>
      <c r="CF54" s="165"/>
      <c r="CG54" s="165"/>
      <c r="CH54" s="165"/>
      <c r="CJ54" s="165"/>
      <c r="CK54" s="165"/>
      <c r="CL54" s="165"/>
      <c r="CN54" s="165"/>
      <c r="CO54" s="165"/>
      <c r="CQ54" s="165"/>
      <c r="CR54" s="165"/>
      <c r="CS54" s="165"/>
      <c r="CT54" s="165"/>
      <c r="CU54" s="165"/>
      <c r="CW54" s="165"/>
      <c r="CX54" s="165"/>
      <c r="CY54" s="165"/>
      <c r="CZ54" s="165"/>
    </row>
    <row r="55" spans="2:104" x14ac:dyDescent="0.25">
      <c r="B55" s="69"/>
      <c r="C55" s="70"/>
      <c r="D55" s="70"/>
      <c r="E55" s="70"/>
      <c r="F55" s="70"/>
      <c r="G55" s="71"/>
      <c r="H55" s="72" t="s">
        <v>508</v>
      </c>
      <c r="I55" s="73"/>
      <c r="J55" s="67"/>
      <c r="K55" s="74"/>
      <c r="L55" s="74"/>
      <c r="M55" s="74"/>
      <c r="N55" s="74"/>
      <c r="O55" s="74"/>
      <c r="P55" s="74"/>
      <c r="Q55" s="74"/>
      <c r="R55" s="74"/>
      <c r="S55" s="74"/>
      <c r="T55" s="74"/>
      <c r="U55" s="74"/>
      <c r="V55" s="74"/>
      <c r="W55" s="74"/>
      <c r="X55" s="74"/>
      <c r="Y55" s="74"/>
      <c r="Z55" s="74"/>
      <c r="AA55" s="74"/>
      <c r="AB55" s="74"/>
      <c r="AC55" s="74"/>
      <c r="AD55" s="74"/>
      <c r="AE55" s="74"/>
      <c r="AF55" s="74"/>
      <c r="AG55" s="67"/>
      <c r="AH55" s="74"/>
      <c r="AI55" s="74"/>
      <c r="AJ55" s="74"/>
      <c r="AK55" s="74"/>
      <c r="AL55" s="74"/>
      <c r="AM55" s="74"/>
      <c r="AN55" s="74"/>
      <c r="AO55" s="74"/>
      <c r="AP55" s="74"/>
      <c r="AQ55" s="74"/>
      <c r="AR55" s="74"/>
      <c r="AS55" s="74"/>
      <c r="AT55" s="74"/>
      <c r="AU55" s="74"/>
      <c r="AV55" s="74"/>
      <c r="AW55" s="74"/>
      <c r="AX55" s="74"/>
      <c r="AY55" s="74"/>
      <c r="AZ55" s="75"/>
      <c r="BA55" s="76"/>
      <c r="BB55" s="73"/>
      <c r="BC55" s="74"/>
      <c r="BD55" s="74"/>
      <c r="BE55" s="74"/>
      <c r="BF55" s="67"/>
      <c r="BG55" s="74"/>
      <c r="BH55" s="74"/>
      <c r="BI55" s="67"/>
      <c r="BJ55" s="74"/>
      <c r="BK55" s="74"/>
      <c r="BL55" s="74"/>
      <c r="BM55" s="74"/>
      <c r="BN55" s="74"/>
      <c r="BO55" s="110"/>
      <c r="BP55" s="75"/>
      <c r="BR55" s="165"/>
      <c r="BS55" s="165"/>
      <c r="BT55" s="165"/>
      <c r="BU55" s="165"/>
      <c r="BV55" s="165"/>
      <c r="BW55" s="165"/>
      <c r="BX55" s="165"/>
      <c r="BY55" s="165"/>
      <c r="BZ55" s="165"/>
      <c r="CA55" s="165"/>
      <c r="CB55" s="165"/>
      <c r="CC55" s="165"/>
      <c r="CD55" s="165"/>
      <c r="CF55" s="165"/>
      <c r="CG55" s="165"/>
      <c r="CH55" s="165"/>
      <c r="CJ55" s="165"/>
      <c r="CK55" s="165"/>
      <c r="CL55" s="165"/>
      <c r="CN55" s="165"/>
      <c r="CO55" s="165"/>
      <c r="CQ55" s="165"/>
      <c r="CR55" s="165"/>
      <c r="CS55" s="165"/>
      <c r="CT55" s="165"/>
      <c r="CU55" s="165"/>
      <c r="CW55" s="165"/>
      <c r="CX55" s="165"/>
      <c r="CY55" s="165"/>
      <c r="CZ55" s="165"/>
    </row>
    <row r="56" spans="2:104" x14ac:dyDescent="0.25">
      <c r="B56" s="69"/>
      <c r="C56" s="70"/>
      <c r="D56" s="70"/>
      <c r="E56" s="70"/>
      <c r="F56" s="70"/>
      <c r="G56" s="71"/>
      <c r="H56" s="72" t="s">
        <v>508</v>
      </c>
      <c r="I56" s="73"/>
      <c r="J56" s="67"/>
      <c r="K56" s="74"/>
      <c r="L56" s="74"/>
      <c r="M56" s="74"/>
      <c r="N56" s="74"/>
      <c r="O56" s="74"/>
      <c r="P56" s="74"/>
      <c r="Q56" s="74"/>
      <c r="R56" s="74"/>
      <c r="S56" s="74"/>
      <c r="T56" s="74"/>
      <c r="U56" s="74"/>
      <c r="V56" s="74"/>
      <c r="W56" s="74"/>
      <c r="X56" s="74"/>
      <c r="Y56" s="74"/>
      <c r="Z56" s="74"/>
      <c r="AA56" s="74"/>
      <c r="AB56" s="74"/>
      <c r="AC56" s="74"/>
      <c r="AD56" s="74"/>
      <c r="AE56" s="74"/>
      <c r="AF56" s="74"/>
      <c r="AG56" s="67"/>
      <c r="AH56" s="74"/>
      <c r="AI56" s="74"/>
      <c r="AJ56" s="74"/>
      <c r="AK56" s="74"/>
      <c r="AL56" s="74"/>
      <c r="AM56" s="74"/>
      <c r="AN56" s="74"/>
      <c r="AO56" s="74"/>
      <c r="AP56" s="74"/>
      <c r="AQ56" s="74"/>
      <c r="AR56" s="74"/>
      <c r="AS56" s="74"/>
      <c r="AT56" s="74"/>
      <c r="AU56" s="74"/>
      <c r="AV56" s="74"/>
      <c r="AW56" s="74"/>
      <c r="AX56" s="74"/>
      <c r="AY56" s="74"/>
      <c r="AZ56" s="75"/>
      <c r="BA56" s="76"/>
      <c r="BB56" s="73"/>
      <c r="BC56" s="74"/>
      <c r="BD56" s="74"/>
      <c r="BE56" s="74"/>
      <c r="BF56" s="67"/>
      <c r="BG56" s="74"/>
      <c r="BH56" s="74"/>
      <c r="BI56" s="67"/>
      <c r="BJ56" s="74"/>
      <c r="BK56" s="74"/>
      <c r="BL56" s="74"/>
      <c r="BM56" s="74"/>
      <c r="BN56" s="74"/>
      <c r="BO56" s="110"/>
      <c r="BP56" s="75"/>
      <c r="BR56" s="165"/>
      <c r="BS56" s="165"/>
      <c r="BT56" s="165"/>
      <c r="BU56" s="165"/>
      <c r="BV56" s="165"/>
      <c r="BW56" s="165"/>
      <c r="BX56" s="165"/>
      <c r="BY56" s="165"/>
      <c r="BZ56" s="165"/>
      <c r="CA56" s="165"/>
      <c r="CB56" s="165"/>
      <c r="CC56" s="165"/>
      <c r="CD56" s="165"/>
      <c r="CF56" s="165"/>
      <c r="CG56" s="165"/>
      <c r="CH56" s="165"/>
      <c r="CJ56" s="165"/>
      <c r="CK56" s="165"/>
      <c r="CL56" s="165"/>
      <c r="CN56" s="165"/>
      <c r="CO56" s="165"/>
      <c r="CQ56" s="165"/>
      <c r="CR56" s="165"/>
      <c r="CS56" s="165"/>
      <c r="CT56" s="165"/>
      <c r="CU56" s="165"/>
      <c r="CW56" s="165"/>
      <c r="CX56" s="165"/>
      <c r="CY56" s="165"/>
      <c r="CZ56" s="165"/>
    </row>
    <row r="57" spans="2:104" x14ac:dyDescent="0.25">
      <c r="B57" s="69"/>
      <c r="C57" s="70"/>
      <c r="D57" s="70"/>
      <c r="E57" s="70"/>
      <c r="F57" s="70"/>
      <c r="G57" s="71"/>
      <c r="H57" s="72" t="s">
        <v>508</v>
      </c>
      <c r="I57" s="73"/>
      <c r="J57" s="67"/>
      <c r="K57" s="74"/>
      <c r="L57" s="74"/>
      <c r="M57" s="74"/>
      <c r="N57" s="74"/>
      <c r="O57" s="74"/>
      <c r="P57" s="74"/>
      <c r="Q57" s="74"/>
      <c r="R57" s="74"/>
      <c r="S57" s="74"/>
      <c r="T57" s="74"/>
      <c r="U57" s="74"/>
      <c r="V57" s="74"/>
      <c r="W57" s="74"/>
      <c r="X57" s="74"/>
      <c r="Y57" s="74"/>
      <c r="Z57" s="74"/>
      <c r="AA57" s="74"/>
      <c r="AB57" s="74"/>
      <c r="AC57" s="74"/>
      <c r="AD57" s="74"/>
      <c r="AE57" s="74"/>
      <c r="AF57" s="74"/>
      <c r="AG57" s="67"/>
      <c r="AH57" s="74"/>
      <c r="AI57" s="74"/>
      <c r="AJ57" s="74"/>
      <c r="AK57" s="74"/>
      <c r="AL57" s="74"/>
      <c r="AM57" s="74"/>
      <c r="AN57" s="74"/>
      <c r="AO57" s="74"/>
      <c r="AP57" s="74"/>
      <c r="AQ57" s="74"/>
      <c r="AR57" s="74"/>
      <c r="AS57" s="74"/>
      <c r="AT57" s="74"/>
      <c r="AU57" s="74"/>
      <c r="AV57" s="74"/>
      <c r="AW57" s="74"/>
      <c r="AX57" s="74"/>
      <c r="AY57" s="74"/>
      <c r="AZ57" s="75"/>
      <c r="BA57" s="76"/>
      <c r="BB57" s="73"/>
      <c r="BC57" s="74"/>
      <c r="BD57" s="74"/>
      <c r="BE57" s="74"/>
      <c r="BF57" s="67"/>
      <c r="BG57" s="74"/>
      <c r="BH57" s="74"/>
      <c r="BI57" s="67"/>
      <c r="BJ57" s="74"/>
      <c r="BK57" s="74"/>
      <c r="BL57" s="74"/>
      <c r="BM57" s="74"/>
      <c r="BN57" s="74"/>
      <c r="BO57" s="110"/>
      <c r="BP57" s="75"/>
      <c r="BR57" s="165"/>
      <c r="BS57" s="165"/>
      <c r="BT57" s="165"/>
      <c r="BU57" s="165"/>
      <c r="BV57" s="165"/>
      <c r="BW57" s="165"/>
      <c r="BX57" s="165"/>
      <c r="BY57" s="165"/>
      <c r="BZ57" s="165"/>
      <c r="CA57" s="165"/>
      <c r="CB57" s="165"/>
      <c r="CC57" s="165"/>
      <c r="CD57" s="165"/>
      <c r="CF57" s="165"/>
      <c r="CG57" s="165"/>
      <c r="CH57" s="165"/>
      <c r="CJ57" s="165"/>
      <c r="CK57" s="165"/>
      <c r="CL57" s="165"/>
      <c r="CN57" s="165"/>
      <c r="CO57" s="165"/>
      <c r="CQ57" s="165"/>
      <c r="CR57" s="165"/>
      <c r="CS57" s="165"/>
      <c r="CT57" s="165"/>
      <c r="CU57" s="165"/>
      <c r="CW57" s="165"/>
      <c r="CX57" s="165"/>
      <c r="CY57" s="165"/>
      <c r="CZ57" s="165"/>
    </row>
    <row r="58" spans="2:104" x14ac:dyDescent="0.25">
      <c r="B58" s="69"/>
      <c r="C58" s="70"/>
      <c r="D58" s="70"/>
      <c r="E58" s="70"/>
      <c r="F58" s="70"/>
      <c r="G58" s="71"/>
      <c r="H58" s="72" t="s">
        <v>508</v>
      </c>
      <c r="I58" s="73"/>
      <c r="J58" s="67"/>
      <c r="K58" s="74"/>
      <c r="L58" s="74"/>
      <c r="M58" s="74"/>
      <c r="N58" s="74"/>
      <c r="O58" s="74"/>
      <c r="P58" s="74"/>
      <c r="Q58" s="74"/>
      <c r="R58" s="74"/>
      <c r="S58" s="74"/>
      <c r="T58" s="74"/>
      <c r="U58" s="74"/>
      <c r="V58" s="74"/>
      <c r="W58" s="74"/>
      <c r="X58" s="74"/>
      <c r="Y58" s="74"/>
      <c r="Z58" s="74"/>
      <c r="AA58" s="74"/>
      <c r="AB58" s="74"/>
      <c r="AC58" s="74"/>
      <c r="AD58" s="74"/>
      <c r="AE58" s="74"/>
      <c r="AF58" s="74"/>
      <c r="AG58" s="67"/>
      <c r="AH58" s="74"/>
      <c r="AI58" s="74"/>
      <c r="AJ58" s="74"/>
      <c r="AK58" s="74"/>
      <c r="AL58" s="74"/>
      <c r="AM58" s="74"/>
      <c r="AN58" s="74"/>
      <c r="AO58" s="74"/>
      <c r="AP58" s="74"/>
      <c r="AQ58" s="74"/>
      <c r="AR58" s="74"/>
      <c r="AS58" s="74"/>
      <c r="AT58" s="74"/>
      <c r="AU58" s="74"/>
      <c r="AV58" s="74"/>
      <c r="AW58" s="74"/>
      <c r="AX58" s="74"/>
      <c r="AY58" s="74"/>
      <c r="AZ58" s="75"/>
      <c r="BA58" s="76"/>
      <c r="BB58" s="73"/>
      <c r="BC58" s="74"/>
      <c r="BD58" s="74"/>
      <c r="BE58" s="74"/>
      <c r="BF58" s="67"/>
      <c r="BG58" s="74"/>
      <c r="BH58" s="74"/>
      <c r="BI58" s="67"/>
      <c r="BJ58" s="74"/>
      <c r="BK58" s="74"/>
      <c r="BL58" s="74"/>
      <c r="BM58" s="74"/>
      <c r="BN58" s="74"/>
      <c r="BO58" s="110"/>
      <c r="BP58" s="75"/>
      <c r="BR58" s="165"/>
      <c r="BS58" s="165"/>
      <c r="BT58" s="165"/>
      <c r="BU58" s="165"/>
      <c r="BV58" s="165"/>
      <c r="BW58" s="165"/>
      <c r="BX58" s="165"/>
      <c r="BY58" s="165"/>
      <c r="BZ58" s="165"/>
      <c r="CA58" s="165"/>
      <c r="CB58" s="165"/>
      <c r="CC58" s="165"/>
      <c r="CD58" s="165"/>
      <c r="CF58" s="165"/>
      <c r="CG58" s="165"/>
      <c r="CH58" s="165"/>
      <c r="CJ58" s="165"/>
      <c r="CK58" s="165"/>
      <c r="CL58" s="165"/>
      <c r="CN58" s="165"/>
      <c r="CO58" s="165"/>
      <c r="CQ58" s="165"/>
      <c r="CR58" s="165"/>
      <c r="CS58" s="165"/>
      <c r="CT58" s="165"/>
      <c r="CU58" s="165"/>
      <c r="CW58" s="165"/>
      <c r="CX58" s="165"/>
      <c r="CY58" s="165"/>
      <c r="CZ58" s="165"/>
    </row>
    <row r="59" spans="2:104" x14ac:dyDescent="0.25">
      <c r="B59" s="69"/>
      <c r="C59" s="70"/>
      <c r="D59" s="70"/>
      <c r="E59" s="70"/>
      <c r="F59" s="70"/>
      <c r="G59" s="71"/>
      <c r="H59" s="72" t="s">
        <v>508</v>
      </c>
      <c r="I59" s="73"/>
      <c r="J59" s="67"/>
      <c r="K59" s="74"/>
      <c r="L59" s="74"/>
      <c r="M59" s="74"/>
      <c r="N59" s="74"/>
      <c r="O59" s="74"/>
      <c r="P59" s="74"/>
      <c r="Q59" s="74"/>
      <c r="R59" s="74"/>
      <c r="S59" s="74"/>
      <c r="T59" s="74"/>
      <c r="U59" s="74"/>
      <c r="V59" s="74"/>
      <c r="W59" s="74"/>
      <c r="X59" s="74"/>
      <c r="Y59" s="74"/>
      <c r="Z59" s="74"/>
      <c r="AA59" s="74"/>
      <c r="AB59" s="74"/>
      <c r="AC59" s="74"/>
      <c r="AD59" s="74"/>
      <c r="AE59" s="74"/>
      <c r="AF59" s="74"/>
      <c r="AG59" s="67"/>
      <c r="AH59" s="74"/>
      <c r="AI59" s="74"/>
      <c r="AJ59" s="74"/>
      <c r="AK59" s="74"/>
      <c r="AL59" s="74"/>
      <c r="AM59" s="74"/>
      <c r="AN59" s="74"/>
      <c r="AO59" s="74"/>
      <c r="AP59" s="74"/>
      <c r="AQ59" s="74"/>
      <c r="AR59" s="74"/>
      <c r="AS59" s="74"/>
      <c r="AT59" s="74"/>
      <c r="AU59" s="74"/>
      <c r="AV59" s="74"/>
      <c r="AW59" s="74"/>
      <c r="AX59" s="74"/>
      <c r="AY59" s="74"/>
      <c r="AZ59" s="75"/>
      <c r="BA59" s="76"/>
      <c r="BB59" s="73"/>
      <c r="BC59" s="74"/>
      <c r="BD59" s="74"/>
      <c r="BE59" s="74"/>
      <c r="BF59" s="67"/>
      <c r="BG59" s="74"/>
      <c r="BH59" s="74"/>
      <c r="BI59" s="67"/>
      <c r="BJ59" s="74"/>
      <c r="BK59" s="74"/>
      <c r="BL59" s="74"/>
      <c r="BM59" s="74"/>
      <c r="BN59" s="74"/>
      <c r="BO59" s="110"/>
      <c r="BP59" s="75"/>
      <c r="BR59" s="165"/>
      <c r="BS59" s="165"/>
      <c r="BT59" s="165"/>
      <c r="BU59" s="165"/>
      <c r="BV59" s="165"/>
      <c r="BW59" s="165"/>
      <c r="BX59" s="165"/>
      <c r="BY59" s="165"/>
      <c r="BZ59" s="165"/>
      <c r="CA59" s="165"/>
      <c r="CB59" s="165"/>
      <c r="CC59" s="165"/>
      <c r="CD59" s="165"/>
      <c r="CF59" s="165"/>
      <c r="CG59" s="165"/>
      <c r="CH59" s="165"/>
      <c r="CJ59" s="165"/>
      <c r="CK59" s="165"/>
      <c r="CL59" s="165"/>
      <c r="CN59" s="165"/>
      <c r="CO59" s="165"/>
      <c r="CQ59" s="165"/>
      <c r="CR59" s="165"/>
      <c r="CS59" s="165"/>
      <c r="CT59" s="165"/>
      <c r="CU59" s="165"/>
      <c r="CW59" s="165"/>
      <c r="CX59" s="165"/>
      <c r="CY59" s="165"/>
      <c r="CZ59" s="165"/>
    </row>
    <row r="60" spans="2:104" x14ac:dyDescent="0.25">
      <c r="B60" s="69"/>
      <c r="C60" s="70"/>
      <c r="D60" s="70"/>
      <c r="E60" s="70"/>
      <c r="F60" s="70"/>
      <c r="G60" s="71"/>
      <c r="H60" s="72" t="s">
        <v>508</v>
      </c>
      <c r="I60" s="73"/>
      <c r="J60" s="67"/>
      <c r="K60" s="74"/>
      <c r="L60" s="74"/>
      <c r="M60" s="74"/>
      <c r="N60" s="74"/>
      <c r="O60" s="74"/>
      <c r="P60" s="74"/>
      <c r="Q60" s="74"/>
      <c r="R60" s="74"/>
      <c r="S60" s="74"/>
      <c r="T60" s="74"/>
      <c r="U60" s="74"/>
      <c r="V60" s="74"/>
      <c r="W60" s="74"/>
      <c r="X60" s="74"/>
      <c r="Y60" s="74"/>
      <c r="Z60" s="74"/>
      <c r="AA60" s="74"/>
      <c r="AB60" s="74"/>
      <c r="AC60" s="74"/>
      <c r="AD60" s="74"/>
      <c r="AE60" s="74"/>
      <c r="AF60" s="74"/>
      <c r="AG60" s="67"/>
      <c r="AH60" s="74"/>
      <c r="AI60" s="74"/>
      <c r="AJ60" s="74"/>
      <c r="AK60" s="74"/>
      <c r="AL60" s="74"/>
      <c r="AM60" s="74"/>
      <c r="AN60" s="74"/>
      <c r="AO60" s="74"/>
      <c r="AP60" s="74"/>
      <c r="AQ60" s="74"/>
      <c r="AR60" s="74"/>
      <c r="AS60" s="74"/>
      <c r="AT60" s="74"/>
      <c r="AU60" s="74"/>
      <c r="AV60" s="74"/>
      <c r="AW60" s="74"/>
      <c r="AX60" s="74"/>
      <c r="AY60" s="74"/>
      <c r="AZ60" s="75"/>
      <c r="BA60" s="76"/>
      <c r="BB60" s="73"/>
      <c r="BC60" s="74"/>
      <c r="BD60" s="74"/>
      <c r="BE60" s="74"/>
      <c r="BF60" s="67"/>
      <c r="BG60" s="74"/>
      <c r="BH60" s="74"/>
      <c r="BI60" s="67"/>
      <c r="BJ60" s="74"/>
      <c r="BK60" s="74"/>
      <c r="BL60" s="74"/>
      <c r="BM60" s="74"/>
      <c r="BN60" s="74"/>
      <c r="BO60" s="110"/>
      <c r="BP60" s="75"/>
      <c r="BR60" s="165"/>
      <c r="BS60" s="165"/>
      <c r="BT60" s="165"/>
      <c r="BU60" s="165"/>
      <c r="BV60" s="165"/>
      <c r="BW60" s="165"/>
      <c r="BX60" s="165"/>
      <c r="BY60" s="165"/>
      <c r="BZ60" s="165"/>
      <c r="CA60" s="165"/>
      <c r="CB60" s="165"/>
      <c r="CC60" s="165"/>
      <c r="CD60" s="165"/>
      <c r="CF60" s="165"/>
      <c r="CG60" s="165"/>
      <c r="CH60" s="165"/>
      <c r="CJ60" s="165"/>
      <c r="CK60" s="165"/>
      <c r="CL60" s="165"/>
      <c r="CN60" s="165"/>
      <c r="CO60" s="165"/>
      <c r="CQ60" s="165"/>
      <c r="CR60" s="165"/>
      <c r="CS60" s="165"/>
      <c r="CT60" s="165"/>
      <c r="CU60" s="165"/>
      <c r="CW60" s="165"/>
      <c r="CX60" s="165"/>
      <c r="CY60" s="165"/>
      <c r="CZ60" s="165"/>
    </row>
    <row r="61" spans="2:104" x14ac:dyDescent="0.25">
      <c r="B61" s="69"/>
      <c r="C61" s="70"/>
      <c r="D61" s="70"/>
      <c r="E61" s="70"/>
      <c r="F61" s="70"/>
      <c r="G61" s="71"/>
      <c r="H61" s="72" t="s">
        <v>508</v>
      </c>
      <c r="I61" s="73"/>
      <c r="J61" s="67"/>
      <c r="K61" s="74"/>
      <c r="L61" s="74"/>
      <c r="M61" s="74"/>
      <c r="N61" s="74"/>
      <c r="O61" s="74"/>
      <c r="P61" s="74"/>
      <c r="Q61" s="74"/>
      <c r="R61" s="74"/>
      <c r="S61" s="74"/>
      <c r="T61" s="74"/>
      <c r="U61" s="74"/>
      <c r="V61" s="74"/>
      <c r="W61" s="74"/>
      <c r="X61" s="74"/>
      <c r="Y61" s="74"/>
      <c r="Z61" s="74"/>
      <c r="AA61" s="74"/>
      <c r="AB61" s="74"/>
      <c r="AC61" s="74"/>
      <c r="AD61" s="74"/>
      <c r="AE61" s="74"/>
      <c r="AF61" s="74"/>
      <c r="AG61" s="67"/>
      <c r="AH61" s="74"/>
      <c r="AI61" s="74"/>
      <c r="AJ61" s="74"/>
      <c r="AK61" s="74"/>
      <c r="AL61" s="74"/>
      <c r="AM61" s="74"/>
      <c r="AN61" s="74"/>
      <c r="AO61" s="74"/>
      <c r="AP61" s="74"/>
      <c r="AQ61" s="74"/>
      <c r="AR61" s="74"/>
      <c r="AS61" s="74"/>
      <c r="AT61" s="74"/>
      <c r="AU61" s="74"/>
      <c r="AV61" s="74"/>
      <c r="AW61" s="74"/>
      <c r="AX61" s="74"/>
      <c r="AY61" s="74"/>
      <c r="AZ61" s="75"/>
      <c r="BA61" s="76"/>
      <c r="BB61" s="73"/>
      <c r="BC61" s="74"/>
      <c r="BD61" s="74"/>
      <c r="BE61" s="74"/>
      <c r="BF61" s="67"/>
      <c r="BG61" s="74"/>
      <c r="BH61" s="74"/>
      <c r="BI61" s="67"/>
      <c r="BJ61" s="74"/>
      <c r="BK61" s="74"/>
      <c r="BL61" s="74"/>
      <c r="BM61" s="74"/>
      <c r="BN61" s="74"/>
      <c r="BO61" s="110"/>
      <c r="BP61" s="75"/>
      <c r="BR61" s="165"/>
      <c r="BS61" s="165"/>
      <c r="BT61" s="165"/>
      <c r="BU61" s="165"/>
      <c r="BV61" s="165"/>
      <c r="BW61" s="165"/>
      <c r="BX61" s="165"/>
      <c r="BY61" s="165"/>
      <c r="BZ61" s="165"/>
      <c r="CA61" s="165"/>
      <c r="CB61" s="165"/>
      <c r="CC61" s="165"/>
      <c r="CD61" s="165"/>
      <c r="CF61" s="165"/>
      <c r="CG61" s="165"/>
      <c r="CH61" s="165"/>
      <c r="CJ61" s="165"/>
      <c r="CK61" s="165"/>
      <c r="CL61" s="165"/>
      <c r="CN61" s="165"/>
      <c r="CO61" s="165"/>
      <c r="CQ61" s="165"/>
      <c r="CR61" s="165"/>
      <c r="CS61" s="165"/>
      <c r="CT61" s="165"/>
      <c r="CU61" s="165"/>
      <c r="CW61" s="165"/>
      <c r="CX61" s="165"/>
      <c r="CY61" s="165"/>
      <c r="CZ61" s="165"/>
    </row>
    <row r="62" spans="2:104" ht="15.75" thickBot="1" x14ac:dyDescent="0.3">
      <c r="B62" s="77"/>
      <c r="C62" s="78"/>
      <c r="D62" s="78"/>
      <c r="E62" s="78"/>
      <c r="F62" s="78"/>
      <c r="G62" s="79"/>
      <c r="H62" s="72" t="s">
        <v>508</v>
      </c>
      <c r="I62" s="80"/>
      <c r="J62" s="81"/>
      <c r="K62" s="82"/>
      <c r="L62" s="82"/>
      <c r="M62" s="82"/>
      <c r="N62" s="82"/>
      <c r="O62" s="82"/>
      <c r="P62" s="82"/>
      <c r="Q62" s="82"/>
      <c r="R62" s="82"/>
      <c r="S62" s="82"/>
      <c r="T62" s="82"/>
      <c r="U62" s="82"/>
      <c r="V62" s="82"/>
      <c r="W62" s="82"/>
      <c r="X62" s="82"/>
      <c r="Y62" s="82"/>
      <c r="Z62" s="82"/>
      <c r="AA62" s="82"/>
      <c r="AB62" s="82"/>
      <c r="AC62" s="82"/>
      <c r="AD62" s="82"/>
      <c r="AE62" s="82"/>
      <c r="AF62" s="82"/>
      <c r="AG62" s="81"/>
      <c r="AH62" s="82"/>
      <c r="AI62" s="82"/>
      <c r="AJ62" s="82"/>
      <c r="AK62" s="82"/>
      <c r="AL62" s="82"/>
      <c r="AM62" s="82"/>
      <c r="AN62" s="82"/>
      <c r="AO62" s="82"/>
      <c r="AP62" s="82"/>
      <c r="AQ62" s="82"/>
      <c r="AR62" s="82"/>
      <c r="AS62" s="82"/>
      <c r="AT62" s="82"/>
      <c r="AU62" s="82"/>
      <c r="AV62" s="82"/>
      <c r="AW62" s="82"/>
      <c r="AX62" s="82"/>
      <c r="AY62" s="82"/>
      <c r="AZ62" s="83"/>
      <c r="BA62" s="76"/>
      <c r="BB62" s="80"/>
      <c r="BC62" s="82"/>
      <c r="BD62" s="82"/>
      <c r="BE62" s="82"/>
      <c r="BF62" s="81"/>
      <c r="BG62" s="82"/>
      <c r="BH62" s="82"/>
      <c r="BI62" s="81"/>
      <c r="BJ62" s="82"/>
      <c r="BK62" s="82"/>
      <c r="BL62" s="82"/>
      <c r="BM62" s="82"/>
      <c r="BN62" s="82"/>
      <c r="BO62" s="111"/>
      <c r="BP62" s="83"/>
      <c r="BR62" s="82"/>
      <c r="BS62" s="82"/>
      <c r="BT62" s="82"/>
      <c r="BU62" s="82"/>
      <c r="BV62" s="82"/>
      <c r="BW62" s="82"/>
      <c r="BX62" s="82"/>
      <c r="BY62" s="82"/>
      <c r="BZ62" s="82"/>
      <c r="CA62" s="82"/>
      <c r="CB62" s="82"/>
      <c r="CC62" s="82"/>
      <c r="CD62" s="82"/>
      <c r="CF62" s="82"/>
      <c r="CG62" s="82"/>
      <c r="CH62" s="82"/>
      <c r="CJ62" s="82"/>
      <c r="CK62" s="82"/>
      <c r="CL62" s="82"/>
      <c r="CN62" s="82"/>
      <c r="CO62" s="82"/>
      <c r="CQ62" s="82"/>
      <c r="CR62" s="82"/>
      <c r="CS62" s="82"/>
      <c r="CT62" s="82"/>
      <c r="CU62" s="82"/>
      <c r="CW62" s="82"/>
      <c r="CX62" s="82"/>
      <c r="CY62" s="82"/>
      <c r="CZ62" s="82"/>
    </row>
    <row r="63" spans="2:104" x14ac:dyDescent="0.25">
      <c r="H63" s="55"/>
      <c r="AY63" s="84" t="s">
        <v>494</v>
      </c>
    </row>
  </sheetData>
  <autoFilter ref="B4:BQ63" xr:uid="{00000000-0009-0000-0000-00000D000000}">
    <sortState xmlns:xlrd2="http://schemas.microsoft.com/office/spreadsheetml/2017/richdata2" ref="B7:BQ63">
      <sortCondition ref="B4"/>
    </sortState>
  </autoFilter>
  <mergeCells count="20">
    <mergeCell ref="CW2:CZ3"/>
    <mergeCell ref="BR2:CD3"/>
    <mergeCell ref="CF2:CH3"/>
    <mergeCell ref="CJ2:CL3"/>
    <mergeCell ref="CN2:CO3"/>
    <mergeCell ref="CQ2:CU3"/>
    <mergeCell ref="AH3:AZ3"/>
    <mergeCell ref="BB3:BE3"/>
    <mergeCell ref="BG3:BH3"/>
    <mergeCell ref="BJ3:BP3"/>
    <mergeCell ref="B2:G2"/>
    <mergeCell ref="I2:AZ2"/>
    <mergeCell ref="BB2:BP2"/>
    <mergeCell ref="B3:B4"/>
    <mergeCell ref="C3:C4"/>
    <mergeCell ref="D3:D4"/>
    <mergeCell ref="E3:E4"/>
    <mergeCell ref="F3:F4"/>
    <mergeCell ref="G3:G4"/>
    <mergeCell ref="K3:AF3"/>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2">
    <tabColor rgb="FFFFFF00"/>
  </sheetPr>
  <dimension ref="A1:AG51"/>
  <sheetViews>
    <sheetView zoomScale="90" zoomScaleNormal="90" workbookViewId="0">
      <pane xSplit="4" ySplit="1" topLeftCell="W2" activePane="bottomRight" state="frozen"/>
      <selection pane="topRight" activeCell="E1" sqref="E1"/>
      <selection pane="bottomLeft" activeCell="A3" sqref="A3"/>
      <selection pane="bottomRight" activeCell="AA14" sqref="AA14"/>
    </sheetView>
  </sheetViews>
  <sheetFormatPr defaultRowHeight="15" outlineLevelCol="1" x14ac:dyDescent="0.25"/>
  <cols>
    <col min="1" max="1" width="73.42578125" customWidth="1"/>
    <col min="2" max="2" width="2.7109375" hidden="1" customWidth="1"/>
    <col min="3" max="3" width="28.140625" bestFit="1" customWidth="1"/>
    <col min="4" max="4" width="2.7109375" customWidth="1"/>
    <col min="5" max="5" width="45" customWidth="1"/>
    <col min="6" max="6" width="21.42578125" customWidth="1" outlineLevel="1"/>
    <col min="7" max="7" width="37" customWidth="1" outlineLevel="1"/>
    <col min="8" max="8" width="26.140625" customWidth="1" outlineLevel="1"/>
    <col min="9" max="9" width="27.85546875" customWidth="1" outlineLevel="1"/>
    <col min="10" max="10" width="4.28515625" customWidth="1"/>
    <col min="11" max="11" width="54.140625" customWidth="1" outlineLevel="1"/>
    <col min="12" max="12" width="38" customWidth="1" outlineLevel="1"/>
    <col min="13" max="13" width="4.28515625" customWidth="1"/>
    <col min="14" max="14" width="27.85546875" customWidth="1" outlineLevel="1"/>
    <col min="15" max="15" width="26" customWidth="1" outlineLevel="1"/>
    <col min="16" max="16" width="23.28515625" customWidth="1" outlineLevel="1"/>
    <col min="17" max="17" width="26.140625" customWidth="1" outlineLevel="1"/>
    <col min="18" max="18" width="25.28515625" customWidth="1" outlineLevel="1"/>
    <col min="19" max="19" width="22.5703125" customWidth="1" outlineLevel="1"/>
    <col min="20" max="20" width="21.85546875" customWidth="1" outlineLevel="1"/>
    <col min="21" max="23" width="22.7109375" customWidth="1" outlineLevel="1"/>
    <col min="24" max="24" width="4.28515625" customWidth="1"/>
    <col min="25" max="25" width="27.7109375" customWidth="1" outlineLevel="1"/>
    <col min="26" max="26" width="38.5703125" customWidth="1" outlineLevel="1"/>
    <col min="27" max="27" width="30" customWidth="1" outlineLevel="1"/>
    <col min="28" max="28" width="33.7109375" customWidth="1" outlineLevel="1"/>
    <col min="29" max="29" width="12" customWidth="1" outlineLevel="1"/>
    <col min="30" max="30" width="38.28515625" customWidth="1" outlineLevel="1"/>
    <col min="31" max="31" width="4.28515625" bestFit="1" customWidth="1"/>
    <col min="32" max="32" width="72.28515625" bestFit="1" customWidth="1" outlineLevel="1"/>
    <col min="33" max="33" width="4.28515625" bestFit="1" customWidth="1"/>
  </cols>
  <sheetData>
    <row r="1" spans="1:33" s="208" customFormat="1" ht="97.15" customHeight="1" x14ac:dyDescent="0.3">
      <c r="A1" s="202" t="s">
        <v>787</v>
      </c>
      <c r="B1" s="202" t="s">
        <v>546</v>
      </c>
      <c r="C1" s="202" t="s">
        <v>560</v>
      </c>
      <c r="D1" s="202" t="s">
        <v>561</v>
      </c>
      <c r="E1" s="202" t="s">
        <v>720</v>
      </c>
      <c r="F1" s="202" t="s">
        <v>539</v>
      </c>
      <c r="G1" s="202" t="s">
        <v>538</v>
      </c>
      <c r="H1" s="202" t="s">
        <v>537</v>
      </c>
      <c r="I1" s="202" t="s">
        <v>528</v>
      </c>
      <c r="J1" s="203" t="s">
        <v>606</v>
      </c>
      <c r="K1" s="204" t="s">
        <v>536</v>
      </c>
      <c r="L1" s="204" t="s">
        <v>535</v>
      </c>
      <c r="M1" s="203" t="s">
        <v>614</v>
      </c>
      <c r="N1" s="205" t="s">
        <v>617</v>
      </c>
      <c r="O1" s="205" t="s">
        <v>618</v>
      </c>
      <c r="P1" s="205" t="s">
        <v>619</v>
      </c>
      <c r="Q1" s="205" t="s">
        <v>620</v>
      </c>
      <c r="R1" s="205" t="s">
        <v>621</v>
      </c>
      <c r="S1" s="205" t="s">
        <v>721</v>
      </c>
      <c r="T1" s="205" t="s">
        <v>722</v>
      </c>
      <c r="U1" s="205" t="s">
        <v>723</v>
      </c>
      <c r="V1" s="205" t="s">
        <v>724</v>
      </c>
      <c r="W1" s="205" t="s">
        <v>725</v>
      </c>
      <c r="X1" s="203" t="s">
        <v>167</v>
      </c>
      <c r="Y1" s="206" t="s">
        <v>534</v>
      </c>
      <c r="Z1" s="206" t="s">
        <v>533</v>
      </c>
      <c r="AA1" s="206" t="s">
        <v>532</v>
      </c>
      <c r="AB1" s="206" t="s">
        <v>531</v>
      </c>
      <c r="AC1" s="207" t="s">
        <v>530</v>
      </c>
      <c r="AD1" s="206" t="s">
        <v>529</v>
      </c>
      <c r="AE1" s="203" t="s">
        <v>615</v>
      </c>
      <c r="AF1" s="206" t="s">
        <v>527</v>
      </c>
      <c r="AG1" s="203" t="s">
        <v>616</v>
      </c>
    </row>
    <row r="2" spans="1:33" s="201" customFormat="1" ht="14.45" customHeight="1" x14ac:dyDescent="0.25">
      <c r="A2" s="194" t="str">
        <f>Start!D2</f>
        <v>Volledig saneren</v>
      </c>
      <c r="B2" s="195" t="str">
        <f>IF(Start!$D$2=Scenario!A2,"1","0")</f>
        <v>1</v>
      </c>
      <c r="C2" s="194" t="str">
        <f>Start!D11</f>
        <v>Geen</v>
      </c>
      <c r="D2" s="195" t="str">
        <f>IF(B2="1",IF(Start!$D$11=Scenario!C2,"1","0"),"0")</f>
        <v>1</v>
      </c>
      <c r="E2" s="194" t="str">
        <f>VLOOKUP(Start!D2,$A$3:$AG$78,5,FALSE)</f>
        <v>Volledig saneren</v>
      </c>
      <c r="F2" s="194">
        <f>VLOOKUP(Start!D2,$A$3:$AG$78,6,FALSE)</f>
        <v>0</v>
      </c>
      <c r="G2" s="194" t="str">
        <f>VLOOKUP(Start!D2,$A$3:$AG$78,7,FALSE)</f>
        <v>Nieuwe Aansluiting Combi</v>
      </c>
      <c r="H2" s="194" t="str">
        <f>VLOOKUP(Start!D2,$A$3:$AG$78,8,FALSE)</f>
        <v>Verhogen Aansluitwaarde</v>
      </c>
      <c r="I2" s="194" t="str">
        <f>VLOOKUP(Start!D2,$A$3:$AG$78,9,FALSE)</f>
        <v>Verzwaren Verlagen</v>
      </c>
      <c r="J2" s="198">
        <f>VLOOKUP(Start!D2,$A$3:$AG$78,10,FALSE)</f>
        <v>0</v>
      </c>
      <c r="K2" s="196" t="str">
        <f>VLOOKUP(Start!D2,$A$3:$AG$78,11,FALSE)</f>
        <v>Sanering</v>
      </c>
      <c r="L2" s="196" t="str">
        <f>VLOOKUP(Start!D2,$A$3:$AG$78,12,FALSE)</f>
        <v>Plaatsen/Wijzigen Aansluitkabel/leiding</v>
      </c>
      <c r="M2" s="198">
        <f>VLOOKUP(Start!D2,$A$3:$AG$78,13,FALSE)</f>
        <v>0</v>
      </c>
      <c r="N2" s="197" t="str">
        <f>VLOOKUP(Start!D2,$A$3:$AG$78,14,FALSE)</f>
        <v>Nee</v>
      </c>
      <c r="O2" s="197" t="str">
        <f>VLOOKUP(Start!D2,$A$3:$AG$78,15,FALSE)</f>
        <v>Nee</v>
      </c>
      <c r="P2" s="197" t="str">
        <f>VLOOKUP(Start!D2,$A$3:$AG$78,16,FALSE)</f>
        <v>Nee</v>
      </c>
      <c r="Q2" s="197" t="str">
        <f>VLOOKUP(Start!D2,$A$3:$AG$78,17,FALSE)</f>
        <v>Nee</v>
      </c>
      <c r="R2" s="197" t="str">
        <f>VLOOKUP(Start!D2,$A$3:$AG$78,18,FALSE)</f>
        <v>Nee</v>
      </c>
      <c r="S2" s="197" t="str">
        <f>VLOOKUP(Start!D2,$A$3:$AG$78,19,FALSE)</f>
        <v>Nee</v>
      </c>
      <c r="T2" s="197" t="str">
        <f>VLOOKUP(Start!D2,$A$3:$AG$78,20,FALSE)</f>
        <v>Nee</v>
      </c>
      <c r="U2" s="197" t="str">
        <f>VLOOKUP(Start!D2,$A$3:$AG$78,21,FALSE)</f>
        <v>Nee</v>
      </c>
      <c r="V2" s="197" t="str">
        <f>VLOOKUP(Start!D2,$A$3:$AG$78,22,FALSE)</f>
        <v>Nee</v>
      </c>
      <c r="W2" s="197" t="str">
        <f>VLOOKUP(Start!D2,$A$3:$AG$78,23,FALSE)</f>
        <v>Nee</v>
      </c>
      <c r="X2" s="198">
        <f>VLOOKUP(Start!D2,$A$3:$AG$78,24,FALSE)</f>
        <v>0</v>
      </c>
      <c r="Y2" s="199" t="str">
        <f>VLOOKUP(Start!D2,$A$3:$AG$78,25,FALSE)</f>
        <v>Vervangen</v>
      </c>
      <c r="Z2" s="199" t="str">
        <f>VLOOKUP(Start!D2,$A$3:$AG$78,26,FALSE)</f>
        <v>Vanuit werkvoorbereiding</v>
      </c>
      <c r="AA2" s="199" t="str">
        <f>VLOOKUP(Start!D2,$A$3:$AG$78,27,FALSE)</f>
        <v>Vastleggen Informatie</v>
      </c>
      <c r="AB2" s="199" t="str">
        <f>VLOOKUP(Start!D2,$A$3:$AG$78,28,FALSE)</f>
        <v>Permanent</v>
      </c>
      <c r="AC2" s="200" t="str">
        <f>VLOOKUP(Start!D2,$A$3:$AG$78,29,FALSE)</f>
        <v>In bedrijf</v>
      </c>
      <c r="AD2" s="199" t="str">
        <f>VLOOKUP(Start!D2,$A$3:$AG$78,30,FALSE)</f>
        <v>Geen</v>
      </c>
      <c r="AE2" s="198">
        <f>VLOOKUP(Start!D2,$A$3:$AG$78,31,FALSE)</f>
        <v>0</v>
      </c>
      <c r="AF2" s="199" t="str">
        <f>VLOOKUP(Start!D2,$A$3:$AG$78,32,FALSE)</f>
        <v>gewone aansluiting; volledig saneren</v>
      </c>
      <c r="AG2" s="198">
        <f>VLOOKUP(Start!D2,$A$3:$AG$78,33,FALSE)</f>
        <v>0</v>
      </c>
    </row>
    <row r="3" spans="1:33" x14ac:dyDescent="0.25">
      <c r="A3" s="86" t="s">
        <v>795</v>
      </c>
      <c r="B3" s="86" t="str">
        <f>IF(Start!$D$2=Scenario!A3,"1","0")</f>
        <v>0</v>
      </c>
      <c r="C3" s="88" t="s">
        <v>485</v>
      </c>
      <c r="D3" s="86" t="str">
        <f>IF(B3="1",IF(Start!$D$11=Scenario!C3,"1","0"),"0")</f>
        <v>0</v>
      </c>
      <c r="E3" s="86" t="str">
        <f t="shared" ref="E3:E20" si="0">A3</f>
        <v>Nieuwe aansluiting permanent  (incl. plaatsen meter)</v>
      </c>
      <c r="F3" s="86"/>
      <c r="G3" s="86"/>
      <c r="H3" s="86"/>
      <c r="I3" s="86"/>
      <c r="J3" s="86"/>
      <c r="K3" s="86" t="s">
        <v>523</v>
      </c>
      <c r="L3" s="86" t="s">
        <v>513</v>
      </c>
      <c r="M3" s="86"/>
      <c r="N3" s="86" t="s">
        <v>341</v>
      </c>
      <c r="O3" s="86" t="s">
        <v>341</v>
      </c>
      <c r="P3" s="86" t="s">
        <v>341</v>
      </c>
      <c r="Q3" s="86" t="s">
        <v>341</v>
      </c>
      <c r="R3" s="86" t="s">
        <v>341</v>
      </c>
      <c r="S3" s="86" t="s">
        <v>341</v>
      </c>
      <c r="T3" s="86" t="s">
        <v>341</v>
      </c>
      <c r="U3" s="86" t="s">
        <v>341</v>
      </c>
      <c r="V3" s="86" t="s">
        <v>341</v>
      </c>
      <c r="W3" s="86" t="s">
        <v>341</v>
      </c>
      <c r="X3" s="86"/>
      <c r="Y3" s="219" t="s">
        <v>328</v>
      </c>
      <c r="Z3" s="222" t="s">
        <v>485</v>
      </c>
      <c r="AA3" s="86" t="s">
        <v>425</v>
      </c>
      <c r="AB3" s="86" t="s">
        <v>481</v>
      </c>
      <c r="AC3" s="86" t="s">
        <v>482</v>
      </c>
      <c r="AD3" s="86" t="s">
        <v>337</v>
      </c>
      <c r="AE3" s="86"/>
      <c r="AF3" s="88" t="s">
        <v>522</v>
      </c>
      <c r="AG3" s="86"/>
    </row>
    <row r="4" spans="1:33" x14ac:dyDescent="0.25">
      <c r="A4" s="86" t="s">
        <v>797</v>
      </c>
      <c r="B4" s="86" t="str">
        <f>IF(Start!$D$2=Scenario!A4,"1","0")</f>
        <v>0</v>
      </c>
      <c r="C4" s="88" t="s">
        <v>485</v>
      </c>
      <c r="D4" s="86" t="str">
        <f>IF(B4="1",IF(Start!$D$11=Scenario!C4,"1","0"),"0")</f>
        <v>0</v>
      </c>
      <c r="E4" s="86" t="str">
        <f>A4</f>
        <v>Nieuwe aansluiting bouw  (incl. plaatsen meter)</v>
      </c>
      <c r="F4" s="86"/>
      <c r="G4" s="86" t="s">
        <v>512</v>
      </c>
      <c r="H4" s="86" t="s">
        <v>526</v>
      </c>
      <c r="I4" s="86" t="s">
        <v>516</v>
      </c>
      <c r="J4" s="86"/>
      <c r="K4" s="86" t="s">
        <v>526</v>
      </c>
      <c r="L4" s="86" t="s">
        <v>513</v>
      </c>
      <c r="M4" s="86"/>
      <c r="N4" s="86" t="s">
        <v>341</v>
      </c>
      <c r="O4" s="86" t="s">
        <v>341</v>
      </c>
      <c r="P4" s="86" t="s">
        <v>341</v>
      </c>
      <c r="Q4" s="86" t="s">
        <v>341</v>
      </c>
      <c r="R4" s="86" t="s">
        <v>341</v>
      </c>
      <c r="S4" s="86" t="s">
        <v>341</v>
      </c>
      <c r="T4" s="86" t="s">
        <v>341</v>
      </c>
      <c r="U4" s="86" t="s">
        <v>341</v>
      </c>
      <c r="V4" s="86" t="s">
        <v>341</v>
      </c>
      <c r="W4" s="86" t="s">
        <v>341</v>
      </c>
      <c r="X4" s="86"/>
      <c r="Y4" s="86" t="s">
        <v>328</v>
      </c>
      <c r="Z4" s="86" t="s">
        <v>485</v>
      </c>
      <c r="AA4" s="86" t="s">
        <v>425</v>
      </c>
      <c r="AB4" s="86" t="s">
        <v>483</v>
      </c>
      <c r="AC4" s="86" t="s">
        <v>482</v>
      </c>
      <c r="AD4" s="86" t="s">
        <v>337</v>
      </c>
      <c r="AE4" s="86"/>
      <c r="AF4" s="86" t="s">
        <v>525</v>
      </c>
      <c r="AG4" s="86"/>
    </row>
    <row r="5" spans="1:33" x14ac:dyDescent="0.25">
      <c r="A5" s="86" t="s">
        <v>885</v>
      </c>
      <c r="B5" s="86" t="str">
        <f>IF(Start!$D$2=Scenario!A5,"1","0")</f>
        <v>0</v>
      </c>
      <c r="C5" s="88" t="s">
        <v>485</v>
      </c>
      <c r="D5" s="86" t="str">
        <f>IF(B5="1",IF(Start!$D$11=Scenario!C5,"1","0"),"0")</f>
        <v>0</v>
      </c>
      <c r="E5" s="86" t="str">
        <f t="shared" si="0"/>
        <v>Omzetting van bouw naar permanent (wisselen meter) - Verzwaren</v>
      </c>
      <c r="F5" s="86"/>
      <c r="G5" s="86" t="s">
        <v>512</v>
      </c>
      <c r="H5" s="86" t="s">
        <v>516</v>
      </c>
      <c r="I5" s="86" t="s">
        <v>516</v>
      </c>
      <c r="J5" s="86"/>
      <c r="K5" s="86" t="s">
        <v>878</v>
      </c>
      <c r="L5" s="86" t="s">
        <v>513</v>
      </c>
      <c r="M5" s="86"/>
      <c r="N5" s="86" t="s">
        <v>341</v>
      </c>
      <c r="O5" s="86" t="s">
        <v>341</v>
      </c>
      <c r="P5" s="86" t="s">
        <v>341</v>
      </c>
      <c r="Q5" s="86" t="s">
        <v>341</v>
      </c>
      <c r="R5" s="86" t="s">
        <v>341</v>
      </c>
      <c r="S5" s="86" t="s">
        <v>341</v>
      </c>
      <c r="T5" s="86" t="s">
        <v>341</v>
      </c>
      <c r="U5" s="86" t="s">
        <v>341</v>
      </c>
      <c r="V5" s="86" t="s">
        <v>341</v>
      </c>
      <c r="W5" s="86" t="s">
        <v>341</v>
      </c>
      <c r="X5" s="86"/>
      <c r="Y5" s="86" t="s">
        <v>334</v>
      </c>
      <c r="Z5" s="88" t="s">
        <v>485</v>
      </c>
      <c r="AA5" s="88" t="s">
        <v>426</v>
      </c>
      <c r="AB5" s="86" t="s">
        <v>481</v>
      </c>
      <c r="AC5" s="86" t="s">
        <v>482</v>
      </c>
      <c r="AD5" s="86" t="s">
        <v>485</v>
      </c>
      <c r="AE5" s="86"/>
      <c r="AF5" s="88" t="s">
        <v>867</v>
      </c>
      <c r="AG5" s="86"/>
    </row>
    <row r="6" spans="1:33" s="219" customFormat="1" x14ac:dyDescent="0.25">
      <c r="A6" s="86" t="s">
        <v>886</v>
      </c>
      <c r="B6" s="86" t="str">
        <f>IF(Start!$D$2=Scenario!A6,"1","0")</f>
        <v>0</v>
      </c>
      <c r="C6" s="88" t="s">
        <v>485</v>
      </c>
      <c r="D6" s="86" t="str">
        <f>IF(B6="1",IF(Start!$D$11=Scenario!C6,"1","0"),"0")</f>
        <v>0</v>
      </c>
      <c r="E6" s="86" t="str">
        <f t="shared" ref="E6" si="1">A6</f>
        <v>Omzetting van bouw naar permanent (wisselen meter) - Verlagen</v>
      </c>
      <c r="F6" s="86"/>
      <c r="G6" s="86" t="s">
        <v>512</v>
      </c>
      <c r="H6" s="86" t="s">
        <v>516</v>
      </c>
      <c r="I6" s="86" t="s">
        <v>516</v>
      </c>
      <c r="J6" s="86"/>
      <c r="K6" s="86" t="s">
        <v>878</v>
      </c>
      <c r="L6" s="86" t="s">
        <v>513</v>
      </c>
      <c r="M6" s="86"/>
      <c r="N6" s="86" t="s">
        <v>341</v>
      </c>
      <c r="O6" s="86" t="s">
        <v>341</v>
      </c>
      <c r="P6" s="86" t="s">
        <v>341</v>
      </c>
      <c r="Q6" s="86" t="s">
        <v>341</v>
      </c>
      <c r="R6" s="86" t="s">
        <v>341</v>
      </c>
      <c r="S6" s="86" t="s">
        <v>341</v>
      </c>
      <c r="T6" s="86" t="s">
        <v>341</v>
      </c>
      <c r="U6" s="86" t="s">
        <v>341</v>
      </c>
      <c r="V6" s="86" t="s">
        <v>341</v>
      </c>
      <c r="W6" s="86" t="s">
        <v>341</v>
      </c>
      <c r="X6" s="86"/>
      <c r="Y6" s="86" t="s">
        <v>334</v>
      </c>
      <c r="Z6" s="88" t="s">
        <v>485</v>
      </c>
      <c r="AA6" s="88" t="s">
        <v>426</v>
      </c>
      <c r="AB6" s="86" t="s">
        <v>481</v>
      </c>
      <c r="AC6" s="86" t="s">
        <v>482</v>
      </c>
      <c r="AD6" s="86" t="s">
        <v>485</v>
      </c>
      <c r="AE6" s="86"/>
      <c r="AF6" s="88" t="s">
        <v>867</v>
      </c>
      <c r="AG6" s="86"/>
    </row>
    <row r="7" spans="1:33" x14ac:dyDescent="0.25">
      <c r="A7" s="86" t="s">
        <v>796</v>
      </c>
      <c r="B7" s="86" t="str">
        <f>IF(Start!$D$2=Scenario!A7,"1","0")</f>
        <v>0</v>
      </c>
      <c r="C7" s="88" t="s">
        <v>485</v>
      </c>
      <c r="D7" s="86" t="str">
        <f>IF(B7="1",IF(Start!$D$11=Scenario!C7,"1","0"),"0")</f>
        <v>0</v>
      </c>
      <c r="E7" s="86" t="str">
        <f t="shared" si="0"/>
        <v>Omzetting van bouw naar permanent (verplaatsen meter)</v>
      </c>
      <c r="F7" s="86"/>
      <c r="G7" s="86" t="s">
        <v>512</v>
      </c>
      <c r="H7" s="86" t="s">
        <v>524</v>
      </c>
      <c r="I7" s="86" t="s">
        <v>516</v>
      </c>
      <c r="J7" s="86"/>
      <c r="K7" s="86" t="s">
        <v>878</v>
      </c>
      <c r="L7" s="86" t="s">
        <v>513</v>
      </c>
      <c r="M7" s="86"/>
      <c r="N7" s="86" t="s">
        <v>341</v>
      </c>
      <c r="O7" s="86" t="s">
        <v>341</v>
      </c>
      <c r="P7" s="86" t="s">
        <v>341</v>
      </c>
      <c r="Q7" s="86" t="s">
        <v>341</v>
      </c>
      <c r="R7" s="86" t="s">
        <v>341</v>
      </c>
      <c r="S7" s="86" t="s">
        <v>341</v>
      </c>
      <c r="T7" s="86" t="s">
        <v>341</v>
      </c>
      <c r="U7" s="86" t="s">
        <v>341</v>
      </c>
      <c r="V7" s="86" t="s">
        <v>341</v>
      </c>
      <c r="W7" s="86" t="s">
        <v>341</v>
      </c>
      <c r="X7" s="86"/>
      <c r="Y7" s="86" t="s">
        <v>334</v>
      </c>
      <c r="Z7" s="88" t="s">
        <v>485</v>
      </c>
      <c r="AA7" s="88" t="s">
        <v>329</v>
      </c>
      <c r="AB7" s="86" t="s">
        <v>481</v>
      </c>
      <c r="AC7" s="86" t="s">
        <v>482</v>
      </c>
      <c r="AD7" s="86" t="s">
        <v>337</v>
      </c>
      <c r="AE7" s="86"/>
      <c r="AF7" s="86" t="s">
        <v>866</v>
      </c>
      <c r="AG7" s="86"/>
    </row>
    <row r="8" spans="1:33" x14ac:dyDescent="0.25">
      <c r="A8" s="86" t="s">
        <v>798</v>
      </c>
      <c r="B8" s="86" t="str">
        <f>IF(Start!$D$2=Scenario!A8,"1","0")</f>
        <v>0</v>
      </c>
      <c r="C8" s="88" t="s">
        <v>485</v>
      </c>
      <c r="D8" s="86" t="str">
        <f>IF(B8="1",IF(Start!$D$11=Scenario!C8,"1","0"),"0")</f>
        <v>0</v>
      </c>
      <c r="E8" s="86" t="str">
        <f t="shared" si="0"/>
        <v>Wijziging capaciteit- aansluiting (incl. wisselen meter) - Verzwaren</v>
      </c>
      <c r="F8" s="86"/>
      <c r="G8" s="86" t="s">
        <v>514</v>
      </c>
      <c r="H8" s="86" t="s">
        <v>521</v>
      </c>
      <c r="I8" s="87" t="s">
        <v>514</v>
      </c>
      <c r="J8" s="86"/>
      <c r="K8" s="86" t="s">
        <v>518</v>
      </c>
      <c r="L8" s="86" t="s">
        <v>511</v>
      </c>
      <c r="M8" s="86"/>
      <c r="N8" s="86" t="s">
        <v>341</v>
      </c>
      <c r="O8" s="86" t="s">
        <v>341</v>
      </c>
      <c r="P8" s="86" t="s">
        <v>341</v>
      </c>
      <c r="Q8" s="86" t="s">
        <v>341</v>
      </c>
      <c r="R8" s="86" t="s">
        <v>341</v>
      </c>
      <c r="S8" s="86" t="s">
        <v>341</v>
      </c>
      <c r="T8" s="86" t="s">
        <v>341</v>
      </c>
      <c r="U8" s="86" t="s">
        <v>341</v>
      </c>
      <c r="V8" s="86" t="s">
        <v>341</v>
      </c>
      <c r="W8" s="86" t="s">
        <v>341</v>
      </c>
      <c r="X8" s="86"/>
      <c r="Y8" s="86" t="s">
        <v>335</v>
      </c>
      <c r="Z8" s="88" t="s">
        <v>485</v>
      </c>
      <c r="AA8" s="88" t="s">
        <v>426</v>
      </c>
      <c r="AB8" s="86" t="s">
        <v>481</v>
      </c>
      <c r="AC8" s="86" t="s">
        <v>482</v>
      </c>
      <c r="AD8" s="86" t="s">
        <v>485</v>
      </c>
      <c r="AE8" s="86"/>
      <c r="AF8" s="86" t="s">
        <v>515</v>
      </c>
      <c r="AG8" s="86"/>
    </row>
    <row r="9" spans="1:33" x14ac:dyDescent="0.25">
      <c r="A9" s="86" t="s">
        <v>799</v>
      </c>
      <c r="B9" s="86" t="str">
        <f>IF(Start!$D$2=Scenario!A9,"1","0")</f>
        <v>0</v>
      </c>
      <c r="C9" s="88" t="s">
        <v>485</v>
      </c>
      <c r="D9" s="86" t="str">
        <f>IF(B9="1",IF(Start!$D$11=Scenario!C9,"1","0"),"0")</f>
        <v>0</v>
      </c>
      <c r="E9" s="86" t="str">
        <f t="shared" si="0"/>
        <v>Wijziging capaciteit- aansluiting (incl. wisselen meter) - Verlagen</v>
      </c>
      <c r="F9" s="86"/>
      <c r="G9" s="86" t="s">
        <v>514</v>
      </c>
      <c r="H9" s="86" t="s">
        <v>521</v>
      </c>
      <c r="I9" s="87" t="s">
        <v>514</v>
      </c>
      <c r="J9" s="86"/>
      <c r="K9" s="86" t="s">
        <v>518</v>
      </c>
      <c r="L9" s="86" t="s">
        <v>511</v>
      </c>
      <c r="M9" s="86"/>
      <c r="N9" s="86" t="s">
        <v>341</v>
      </c>
      <c r="O9" s="86" t="s">
        <v>341</v>
      </c>
      <c r="P9" s="86" t="s">
        <v>341</v>
      </c>
      <c r="Q9" s="86" t="s">
        <v>341</v>
      </c>
      <c r="R9" s="86" t="s">
        <v>341</v>
      </c>
      <c r="S9" s="86" t="s">
        <v>341</v>
      </c>
      <c r="T9" s="86" t="s">
        <v>341</v>
      </c>
      <c r="U9" s="86" t="s">
        <v>341</v>
      </c>
      <c r="V9" s="86" t="s">
        <v>341</v>
      </c>
      <c r="W9" s="86" t="s">
        <v>341</v>
      </c>
      <c r="X9" s="86"/>
      <c r="Y9" s="86" t="s">
        <v>335</v>
      </c>
      <c r="Z9" s="88" t="s">
        <v>485</v>
      </c>
      <c r="AA9" s="88" t="s">
        <v>426</v>
      </c>
      <c r="AB9" s="86" t="s">
        <v>481</v>
      </c>
      <c r="AC9" s="86" t="s">
        <v>482</v>
      </c>
      <c r="AD9" s="86" t="s">
        <v>485</v>
      </c>
      <c r="AE9" s="86"/>
      <c r="AF9" s="86" t="s">
        <v>515</v>
      </c>
      <c r="AG9" s="86"/>
    </row>
    <row r="10" spans="1:33" s="219" customFormat="1" x14ac:dyDescent="0.25">
      <c r="A10" s="86" t="s">
        <v>887</v>
      </c>
      <c r="B10" s="86"/>
      <c r="C10" s="88" t="s">
        <v>485</v>
      </c>
      <c r="D10" s="86"/>
      <c r="E10" s="86"/>
      <c r="F10" s="86"/>
      <c r="G10" s="86"/>
      <c r="H10" s="86"/>
      <c r="I10" s="87"/>
      <c r="J10" s="86"/>
      <c r="K10" s="86" t="s">
        <v>879</v>
      </c>
      <c r="L10" s="86" t="s">
        <v>513</v>
      </c>
      <c r="M10" s="86"/>
      <c r="N10" s="86" t="s">
        <v>341</v>
      </c>
      <c r="O10" s="86" t="s">
        <v>341</v>
      </c>
      <c r="P10" s="86" t="s">
        <v>341</v>
      </c>
      <c r="Q10" s="86" t="s">
        <v>341</v>
      </c>
      <c r="R10" s="86" t="s">
        <v>341</v>
      </c>
      <c r="S10" s="86" t="s">
        <v>341</v>
      </c>
      <c r="T10" s="86" t="s">
        <v>341</v>
      </c>
      <c r="U10" s="86" t="s">
        <v>341</v>
      </c>
      <c r="V10" s="86" t="s">
        <v>341</v>
      </c>
      <c r="W10" s="86" t="s">
        <v>341</v>
      </c>
      <c r="X10" s="86"/>
      <c r="Y10" s="86" t="s">
        <v>329</v>
      </c>
      <c r="Z10" s="88" t="s">
        <v>485</v>
      </c>
      <c r="AA10" s="88" t="s">
        <v>329</v>
      </c>
      <c r="AB10" s="86" t="s">
        <v>483</v>
      </c>
      <c r="AC10" s="86" t="s">
        <v>482</v>
      </c>
      <c r="AD10" s="86" t="s">
        <v>337</v>
      </c>
      <c r="AE10" s="86"/>
      <c r="AF10" s="86" t="s">
        <v>868</v>
      </c>
      <c r="AG10" s="86"/>
    </row>
    <row r="11" spans="1:33" x14ac:dyDescent="0.25">
      <c r="A11" s="86" t="s">
        <v>888</v>
      </c>
      <c r="B11" s="86" t="str">
        <f>IF(Start!$D$2=Scenario!A11,"1","0")</f>
        <v>0</v>
      </c>
      <c r="C11" s="88" t="s">
        <v>485</v>
      </c>
      <c r="D11" s="86" t="str">
        <f>IF(B11="1",IF(Start!$D$11=Scenario!C11,"1","0"),"0")</f>
        <v>0</v>
      </c>
      <c r="E11" s="86" t="str">
        <f t="shared" si="0"/>
        <v>Verplaatsen naar bouwaansluiting (incl. wisselen meter) - Verzwaren</v>
      </c>
      <c r="F11" s="86"/>
      <c r="G11" s="86" t="s">
        <v>514</v>
      </c>
      <c r="H11" s="86" t="s">
        <v>521</v>
      </c>
      <c r="I11" s="87" t="s">
        <v>514</v>
      </c>
      <c r="J11" s="86"/>
      <c r="K11" s="86" t="s">
        <v>879</v>
      </c>
      <c r="L11" s="86" t="s">
        <v>513</v>
      </c>
      <c r="M11" s="86"/>
      <c r="N11" s="86" t="s">
        <v>341</v>
      </c>
      <c r="O11" s="86" t="s">
        <v>341</v>
      </c>
      <c r="P11" s="86" t="s">
        <v>341</v>
      </c>
      <c r="Q11" s="86" t="s">
        <v>341</v>
      </c>
      <c r="R11" s="86" t="s">
        <v>341</v>
      </c>
      <c r="S11" s="86" t="s">
        <v>341</v>
      </c>
      <c r="T11" s="86" t="s">
        <v>341</v>
      </c>
      <c r="U11" s="86" t="s">
        <v>341</v>
      </c>
      <c r="V11" s="86" t="s">
        <v>341</v>
      </c>
      <c r="W11" s="86" t="s">
        <v>341</v>
      </c>
      <c r="X11" s="86"/>
      <c r="Y11" s="86" t="s">
        <v>329</v>
      </c>
      <c r="Z11" s="88" t="s">
        <v>485</v>
      </c>
      <c r="AA11" s="88" t="s">
        <v>426</v>
      </c>
      <c r="AB11" s="86" t="s">
        <v>483</v>
      </c>
      <c r="AC11" s="86" t="s">
        <v>482</v>
      </c>
      <c r="AD11" s="86" t="s">
        <v>485</v>
      </c>
      <c r="AE11" s="86"/>
      <c r="AF11" s="86" t="s">
        <v>869</v>
      </c>
      <c r="AG11" s="86"/>
    </row>
    <row r="12" spans="1:33" s="219" customFormat="1" x14ac:dyDescent="0.25">
      <c r="A12" s="86" t="s">
        <v>889</v>
      </c>
      <c r="B12" s="86"/>
      <c r="C12" s="88" t="s">
        <v>485</v>
      </c>
      <c r="D12" s="86"/>
      <c r="E12" s="86"/>
      <c r="F12" s="86"/>
      <c r="G12" s="86"/>
      <c r="H12" s="86"/>
      <c r="I12" s="87"/>
      <c r="J12" s="86"/>
      <c r="K12" s="86" t="s">
        <v>879</v>
      </c>
      <c r="L12" s="86" t="s">
        <v>513</v>
      </c>
      <c r="M12" s="86"/>
      <c r="N12" s="86" t="s">
        <v>341</v>
      </c>
      <c r="O12" s="86" t="s">
        <v>341</v>
      </c>
      <c r="P12" s="86" t="s">
        <v>341</v>
      </c>
      <c r="Q12" s="86" t="s">
        <v>341</v>
      </c>
      <c r="R12" s="86" t="s">
        <v>341</v>
      </c>
      <c r="S12" s="86" t="s">
        <v>341</v>
      </c>
      <c r="T12" s="86" t="s">
        <v>341</v>
      </c>
      <c r="U12" s="86" t="s">
        <v>341</v>
      </c>
      <c r="V12" s="86" t="s">
        <v>341</v>
      </c>
      <c r="W12" s="86" t="s">
        <v>341</v>
      </c>
      <c r="X12" s="86"/>
      <c r="Y12" s="86" t="s">
        <v>329</v>
      </c>
      <c r="Z12" s="88" t="s">
        <v>485</v>
      </c>
      <c r="AA12" s="88" t="s">
        <v>426</v>
      </c>
      <c r="AB12" s="86" t="s">
        <v>483</v>
      </c>
      <c r="AC12" s="86" t="s">
        <v>482</v>
      </c>
      <c r="AD12" s="86" t="s">
        <v>485</v>
      </c>
      <c r="AE12" s="86"/>
      <c r="AF12" s="86" t="s">
        <v>869</v>
      </c>
      <c r="AG12" s="86"/>
    </row>
    <row r="13" spans="1:33" x14ac:dyDescent="0.25">
      <c r="A13" s="86" t="s">
        <v>876</v>
      </c>
      <c r="B13" s="86" t="str">
        <f>IF(Start!$D$2=Scenario!A13,"1","0")</f>
        <v>1</v>
      </c>
      <c r="C13" s="88" t="s">
        <v>485</v>
      </c>
      <c r="D13" s="86" t="str">
        <f>IF(B13="1",IF(Start!$D$11=Scenario!C13,"1","0"),"0")</f>
        <v>0</v>
      </c>
      <c r="E13" s="86" t="str">
        <f t="shared" si="0"/>
        <v>Volledig saneren</v>
      </c>
      <c r="F13" s="86"/>
      <c r="G13" s="86" t="s">
        <v>512</v>
      </c>
      <c r="H13" s="86" t="s">
        <v>519</v>
      </c>
      <c r="I13" s="86" t="s">
        <v>517</v>
      </c>
      <c r="J13" s="86"/>
      <c r="K13" s="86" t="s">
        <v>514</v>
      </c>
      <c r="L13" s="86" t="s">
        <v>513</v>
      </c>
      <c r="M13" s="86"/>
      <c r="N13" s="86" t="s">
        <v>341</v>
      </c>
      <c r="O13" s="86" t="s">
        <v>341</v>
      </c>
      <c r="P13" s="86" t="s">
        <v>341</v>
      </c>
      <c r="Q13" s="86" t="s">
        <v>341</v>
      </c>
      <c r="R13" s="86" t="s">
        <v>341</v>
      </c>
      <c r="S13" s="86" t="s">
        <v>341</v>
      </c>
      <c r="T13" s="86" t="s">
        <v>341</v>
      </c>
      <c r="U13" s="86" t="s">
        <v>341</v>
      </c>
      <c r="V13" s="86" t="s">
        <v>341</v>
      </c>
      <c r="W13" s="86" t="s">
        <v>341</v>
      </c>
      <c r="X13" s="86"/>
      <c r="Y13" s="86" t="s">
        <v>330</v>
      </c>
      <c r="Z13" s="88" t="s">
        <v>485</v>
      </c>
      <c r="AA13" s="88" t="s">
        <v>933</v>
      </c>
      <c r="AB13" s="86" t="s">
        <v>481</v>
      </c>
      <c r="AC13" s="86" t="s">
        <v>482</v>
      </c>
      <c r="AD13" s="86" t="s">
        <v>337</v>
      </c>
      <c r="AE13" s="86"/>
      <c r="AF13" s="86" t="s">
        <v>520</v>
      </c>
      <c r="AG13" s="86"/>
    </row>
    <row r="14" spans="1:33" x14ac:dyDescent="0.25">
      <c r="A14" s="86" t="s">
        <v>877</v>
      </c>
      <c r="B14" s="86" t="str">
        <f>IF(Start!$D$2=Scenario!A14,"1","0")</f>
        <v>0</v>
      </c>
      <c r="C14" s="88" t="s">
        <v>485</v>
      </c>
      <c r="D14" s="86" t="str">
        <f>IF(B14="1",IF(Start!$D$11=Scenario!C14,"1","0"),"0")</f>
        <v>0</v>
      </c>
      <c r="E14" s="86" t="str">
        <f t="shared" si="0"/>
        <v>Gedeeltelijk saneren</v>
      </c>
      <c r="F14" s="86"/>
      <c r="G14" s="86" t="s">
        <v>512</v>
      </c>
      <c r="H14" s="86" t="s">
        <v>519</v>
      </c>
      <c r="I14" s="86" t="s">
        <v>517</v>
      </c>
      <c r="J14" s="86"/>
      <c r="K14" s="86" t="s">
        <v>514</v>
      </c>
      <c r="L14" s="86" t="s">
        <v>513</v>
      </c>
      <c r="M14" s="86"/>
      <c r="N14" s="86" t="s">
        <v>341</v>
      </c>
      <c r="O14" s="86" t="s">
        <v>341</v>
      </c>
      <c r="P14" s="86" t="s">
        <v>341</v>
      </c>
      <c r="Q14" s="86" t="s">
        <v>341</v>
      </c>
      <c r="R14" s="86" t="s">
        <v>341</v>
      </c>
      <c r="S14" s="86" t="s">
        <v>341</v>
      </c>
      <c r="T14" s="86" t="s">
        <v>341</v>
      </c>
      <c r="U14" s="86" t="s">
        <v>341</v>
      </c>
      <c r="V14" s="86" t="s">
        <v>341</v>
      </c>
      <c r="W14" s="86" t="s">
        <v>341</v>
      </c>
      <c r="X14" s="86"/>
      <c r="Y14" s="86" t="s">
        <v>331</v>
      </c>
      <c r="Z14" s="88" t="s">
        <v>485</v>
      </c>
      <c r="AA14" s="88" t="s">
        <v>337</v>
      </c>
      <c r="AB14" s="86" t="s">
        <v>481</v>
      </c>
      <c r="AC14" s="86" t="s">
        <v>482</v>
      </c>
      <c r="AD14" s="86" t="s">
        <v>337</v>
      </c>
      <c r="AE14" s="86"/>
      <c r="AF14" s="86" t="s">
        <v>870</v>
      </c>
      <c r="AG14" s="86"/>
    </row>
    <row r="15" spans="1:33" x14ac:dyDescent="0.25">
      <c r="A15" s="86" t="s">
        <v>332</v>
      </c>
      <c r="B15" s="86" t="str">
        <f>IF(Start!$D$2=Scenario!A15,"1","0")</f>
        <v>0</v>
      </c>
      <c r="C15" s="88" t="s">
        <v>485</v>
      </c>
      <c r="D15" s="86" t="str">
        <f>IF(B15="1",IF(Start!$D$11=Scenario!C15,"1","0"),"0")</f>
        <v>0</v>
      </c>
      <c r="E15" s="86" t="str">
        <f t="shared" si="0"/>
        <v>Overzetten</v>
      </c>
      <c r="F15" s="86"/>
      <c r="G15" s="86" t="s">
        <v>512</v>
      </c>
      <c r="H15" s="86" t="s">
        <v>519</v>
      </c>
      <c r="I15" s="86" t="s">
        <v>517</v>
      </c>
      <c r="J15" s="86"/>
      <c r="K15" s="86" t="s">
        <v>514</v>
      </c>
      <c r="L15" s="86" t="s">
        <v>513</v>
      </c>
      <c r="M15" s="86"/>
      <c r="N15" s="86" t="s">
        <v>341</v>
      </c>
      <c r="O15" s="86" t="s">
        <v>341</v>
      </c>
      <c r="P15" s="86" t="s">
        <v>341</v>
      </c>
      <c r="Q15" s="86" t="s">
        <v>341</v>
      </c>
      <c r="R15" s="86" t="s">
        <v>341</v>
      </c>
      <c r="S15" s="86" t="s">
        <v>341</v>
      </c>
      <c r="T15" s="86" t="s">
        <v>341</v>
      </c>
      <c r="U15" s="86" t="s">
        <v>341</v>
      </c>
      <c r="V15" s="86" t="s">
        <v>341</v>
      </c>
      <c r="W15" s="86" t="s">
        <v>341</v>
      </c>
      <c r="X15" s="86"/>
      <c r="Y15" s="86" t="s">
        <v>332</v>
      </c>
      <c r="Z15" s="88" t="s">
        <v>485</v>
      </c>
      <c r="AA15" s="88" t="s">
        <v>337</v>
      </c>
      <c r="AB15" s="86" t="s">
        <v>481</v>
      </c>
      <c r="AC15" s="86" t="s">
        <v>482</v>
      </c>
      <c r="AD15" s="86" t="s">
        <v>337</v>
      </c>
      <c r="AE15" s="86"/>
      <c r="AF15" s="86" t="s">
        <v>871</v>
      </c>
      <c r="AG15" s="86"/>
    </row>
    <row r="16" spans="1:33" x14ac:dyDescent="0.25">
      <c r="A16" s="86" t="s">
        <v>800</v>
      </c>
      <c r="B16" s="86" t="str">
        <f>IF(Start!$D$2=Scenario!A16,"1","0")</f>
        <v>0</v>
      </c>
      <c r="C16" s="88" t="s">
        <v>485</v>
      </c>
      <c r="D16" s="86" t="str">
        <f>IF(B16="1",IF(Start!$D$11=Scenario!C16,"1","0"),"0")</f>
        <v>0</v>
      </c>
      <c r="E16" s="86" t="str">
        <f t="shared" si="0"/>
        <v>Verplaatsing aansluiting (incl. verplaatsen meter)</v>
      </c>
      <c r="F16" s="86"/>
      <c r="G16" s="86" t="s">
        <v>512</v>
      </c>
      <c r="H16" s="86" t="s">
        <v>519</v>
      </c>
      <c r="I16" s="86" t="s">
        <v>517</v>
      </c>
      <c r="J16" s="86"/>
      <c r="K16" s="86" t="s">
        <v>880</v>
      </c>
      <c r="L16" s="86" t="s">
        <v>513</v>
      </c>
      <c r="M16" s="86"/>
      <c r="N16" s="86" t="s">
        <v>341</v>
      </c>
      <c r="O16" s="86" t="s">
        <v>341</v>
      </c>
      <c r="P16" s="86" t="s">
        <v>341</v>
      </c>
      <c r="Q16" s="86" t="s">
        <v>341</v>
      </c>
      <c r="R16" s="86" t="s">
        <v>341</v>
      </c>
      <c r="S16" s="86" t="s">
        <v>341</v>
      </c>
      <c r="T16" s="86" t="s">
        <v>341</v>
      </c>
      <c r="U16" s="86" t="s">
        <v>341</v>
      </c>
      <c r="V16" s="86" t="s">
        <v>341</v>
      </c>
      <c r="W16" s="86" t="s">
        <v>341</v>
      </c>
      <c r="X16" s="86"/>
      <c r="Y16" s="86" t="s">
        <v>329</v>
      </c>
      <c r="Z16" s="88" t="s">
        <v>485</v>
      </c>
      <c r="AA16" s="88" t="s">
        <v>329</v>
      </c>
      <c r="AB16" s="86" t="s">
        <v>481</v>
      </c>
      <c r="AC16" s="86" t="s">
        <v>482</v>
      </c>
      <c r="AD16" s="86" t="s">
        <v>337</v>
      </c>
      <c r="AE16" s="86"/>
      <c r="AF16" s="86" t="s">
        <v>872</v>
      </c>
      <c r="AG16" s="86"/>
    </row>
    <row r="17" spans="1:33" x14ac:dyDescent="0.25">
      <c r="A17" s="86" t="s">
        <v>801</v>
      </c>
      <c r="B17" s="86" t="str">
        <f>IF(Start!$D$2=Scenario!A17,"1","0")</f>
        <v>0</v>
      </c>
      <c r="C17" s="88" t="s">
        <v>485</v>
      </c>
      <c r="D17" s="86" t="str">
        <f>IF(B17="1",IF(Start!$D$11=Scenario!C17,"1","0"),"0")</f>
        <v>0</v>
      </c>
      <c r="E17" s="86" t="str">
        <f t="shared" si="0"/>
        <v>Wijziging capaciteit en verplaatsing (incl. wisselen meter) - Verzwaren</v>
      </c>
      <c r="F17" s="86"/>
      <c r="G17" s="86" t="s">
        <v>512</v>
      </c>
      <c r="H17" s="86" t="s">
        <v>519</v>
      </c>
      <c r="I17" s="86" t="s">
        <v>517</v>
      </c>
      <c r="J17" s="86"/>
      <c r="K17" s="86" t="s">
        <v>881</v>
      </c>
      <c r="L17" s="86" t="s">
        <v>513</v>
      </c>
      <c r="M17" s="86"/>
      <c r="N17" s="86" t="s">
        <v>341</v>
      </c>
      <c r="O17" s="86" t="s">
        <v>341</v>
      </c>
      <c r="P17" s="86" t="s">
        <v>341</v>
      </c>
      <c r="Q17" s="86" t="s">
        <v>341</v>
      </c>
      <c r="R17" s="86" t="s">
        <v>341</v>
      </c>
      <c r="S17" s="86" t="s">
        <v>341</v>
      </c>
      <c r="T17" s="86" t="s">
        <v>341</v>
      </c>
      <c r="U17" s="86" t="s">
        <v>341</v>
      </c>
      <c r="V17" s="86" t="s">
        <v>341</v>
      </c>
      <c r="W17" s="86" t="s">
        <v>341</v>
      </c>
      <c r="X17" s="86"/>
      <c r="Y17" s="86" t="s">
        <v>329</v>
      </c>
      <c r="Z17" s="88" t="s">
        <v>485</v>
      </c>
      <c r="AA17" s="88" t="s">
        <v>426</v>
      </c>
      <c r="AB17" s="86" t="s">
        <v>481</v>
      </c>
      <c r="AC17" s="86" t="s">
        <v>482</v>
      </c>
      <c r="AD17" s="86" t="s">
        <v>485</v>
      </c>
      <c r="AE17" s="86"/>
      <c r="AF17" s="86" t="s">
        <v>873</v>
      </c>
      <c r="AG17" s="86"/>
    </row>
    <row r="18" spans="1:33" s="219" customFormat="1" x14ac:dyDescent="0.25">
      <c r="A18" s="86" t="s">
        <v>802</v>
      </c>
      <c r="B18" s="86"/>
      <c r="C18" s="88" t="s">
        <v>485</v>
      </c>
      <c r="D18" s="86"/>
      <c r="E18" s="86"/>
      <c r="F18" s="86"/>
      <c r="G18" s="86"/>
      <c r="H18" s="86"/>
      <c r="I18" s="86"/>
      <c r="J18" s="86"/>
      <c r="K18" s="86" t="s">
        <v>881</v>
      </c>
      <c r="L18" s="86" t="s">
        <v>513</v>
      </c>
      <c r="M18" s="86"/>
      <c r="N18" s="86" t="s">
        <v>341</v>
      </c>
      <c r="O18" s="86" t="s">
        <v>341</v>
      </c>
      <c r="P18" s="86" t="s">
        <v>341</v>
      </c>
      <c r="Q18" s="86" t="s">
        <v>341</v>
      </c>
      <c r="R18" s="86" t="s">
        <v>341</v>
      </c>
      <c r="S18" s="86" t="s">
        <v>341</v>
      </c>
      <c r="T18" s="86" t="s">
        <v>341</v>
      </c>
      <c r="U18" s="86" t="s">
        <v>341</v>
      </c>
      <c r="V18" s="86" t="s">
        <v>341</v>
      </c>
      <c r="W18" s="86" t="s">
        <v>341</v>
      </c>
      <c r="X18" s="86"/>
      <c r="Y18" s="86" t="s">
        <v>329</v>
      </c>
      <c r="Z18" s="88" t="s">
        <v>485</v>
      </c>
      <c r="AA18" s="88" t="s">
        <v>426</v>
      </c>
      <c r="AB18" s="86" t="s">
        <v>481</v>
      </c>
      <c r="AC18" s="86" t="s">
        <v>482</v>
      </c>
      <c r="AD18" s="86" t="s">
        <v>485</v>
      </c>
      <c r="AE18" s="86"/>
      <c r="AF18" s="86" t="s">
        <v>873</v>
      </c>
      <c r="AG18" s="86"/>
    </row>
    <row r="19" spans="1:33" x14ac:dyDescent="0.25">
      <c r="A19" s="86" t="s">
        <v>803</v>
      </c>
      <c r="B19" s="86" t="str">
        <f>IF(Start!$D$2=Scenario!A19,"1","0")</f>
        <v>0</v>
      </c>
      <c r="C19" s="88" t="s">
        <v>485</v>
      </c>
      <c r="D19" s="86" t="str">
        <f>IF(B19="1",IF(Start!$D$11=Scenario!C19,"1","0"),"0")</f>
        <v>0</v>
      </c>
      <c r="E19" s="86" t="str">
        <f t="shared" si="0"/>
        <v>Verwijderen aansluiting (incl. verwijderen meter)</v>
      </c>
      <c r="F19" s="86"/>
      <c r="G19" s="86" t="s">
        <v>512</v>
      </c>
      <c r="H19" s="86" t="s">
        <v>519</v>
      </c>
      <c r="I19" s="86" t="s">
        <v>517</v>
      </c>
      <c r="J19" s="86"/>
      <c r="K19" s="86" t="s">
        <v>882</v>
      </c>
      <c r="L19" s="86" t="s">
        <v>883</v>
      </c>
      <c r="M19" s="86"/>
      <c r="N19" s="86" t="s">
        <v>341</v>
      </c>
      <c r="O19" s="86" t="s">
        <v>341</v>
      </c>
      <c r="P19" s="86" t="s">
        <v>341</v>
      </c>
      <c r="Q19" s="86" t="s">
        <v>341</v>
      </c>
      <c r="R19" s="86" t="s">
        <v>341</v>
      </c>
      <c r="S19" s="86" t="s">
        <v>341</v>
      </c>
      <c r="T19" s="86" t="s">
        <v>341</v>
      </c>
      <c r="U19" s="86" t="s">
        <v>341</v>
      </c>
      <c r="V19" s="86" t="s">
        <v>341</v>
      </c>
      <c r="W19" s="86" t="s">
        <v>341</v>
      </c>
      <c r="X19" s="86"/>
      <c r="Y19" s="86" t="s">
        <v>333</v>
      </c>
      <c r="Z19" s="88" t="s">
        <v>485</v>
      </c>
      <c r="AA19" s="88" t="s">
        <v>333</v>
      </c>
      <c r="AB19" s="86" t="s">
        <v>481</v>
      </c>
      <c r="AC19" s="86" t="s">
        <v>484</v>
      </c>
      <c r="AD19" s="86" t="s">
        <v>337</v>
      </c>
      <c r="AE19" s="86"/>
      <c r="AF19" s="86" t="s">
        <v>875</v>
      </c>
      <c r="AG19" s="86"/>
    </row>
    <row r="20" spans="1:33" x14ac:dyDescent="0.25">
      <c r="A20" s="86" t="s">
        <v>884</v>
      </c>
      <c r="B20" s="86" t="str">
        <f>IF(Start!$D$2=Scenario!A20,"1","0")</f>
        <v>0</v>
      </c>
      <c r="C20" s="88" t="s">
        <v>485</v>
      </c>
      <c r="D20" s="86" t="str">
        <f>IF(B20="1",IF(Start!$D$11=Scenario!C20,"1","0"),"0")</f>
        <v>0</v>
      </c>
      <c r="E20" s="86" t="str">
        <f t="shared" si="0"/>
        <v>Verwijderen bouwaansluiting (incl. verwijderen meter)</v>
      </c>
      <c r="F20" s="86"/>
      <c r="G20" s="86" t="s">
        <v>512</v>
      </c>
      <c r="H20" s="86" t="s">
        <v>519</v>
      </c>
      <c r="I20" s="86" t="s">
        <v>517</v>
      </c>
      <c r="J20" s="86"/>
      <c r="K20" s="86" t="s">
        <v>882</v>
      </c>
      <c r="L20" s="86" t="s">
        <v>883</v>
      </c>
      <c r="M20" s="86"/>
      <c r="N20" s="86" t="s">
        <v>341</v>
      </c>
      <c r="O20" s="86" t="s">
        <v>341</v>
      </c>
      <c r="P20" s="86" t="s">
        <v>341</v>
      </c>
      <c r="Q20" s="86" t="s">
        <v>341</v>
      </c>
      <c r="R20" s="86" t="s">
        <v>341</v>
      </c>
      <c r="S20" s="86" t="s">
        <v>341</v>
      </c>
      <c r="T20" s="86" t="s">
        <v>341</v>
      </c>
      <c r="U20" s="86" t="s">
        <v>341</v>
      </c>
      <c r="V20" s="86" t="s">
        <v>341</v>
      </c>
      <c r="W20" s="86" t="s">
        <v>341</v>
      </c>
      <c r="X20" s="86"/>
      <c r="Y20" s="86" t="s">
        <v>333</v>
      </c>
      <c r="Z20" s="88" t="s">
        <v>485</v>
      </c>
      <c r="AA20" s="88" t="s">
        <v>333</v>
      </c>
      <c r="AB20" s="86" t="s">
        <v>483</v>
      </c>
      <c r="AC20" s="86" t="s">
        <v>484</v>
      </c>
      <c r="AD20" s="86" t="s">
        <v>337</v>
      </c>
      <c r="AE20" s="86"/>
      <c r="AF20" s="86" t="s">
        <v>874</v>
      </c>
      <c r="AG20" s="86"/>
    </row>
    <row r="32" spans="1:33" x14ac:dyDescent="0.25">
      <c r="A32" s="168" t="s">
        <v>729</v>
      </c>
    </row>
    <row r="34" spans="1:1" x14ac:dyDescent="0.25">
      <c r="A34" t="s">
        <v>795</v>
      </c>
    </row>
    <row r="35" spans="1:1" x14ac:dyDescent="0.25">
      <c r="A35" t="s">
        <v>797</v>
      </c>
    </row>
    <row r="36" spans="1:1" x14ac:dyDescent="0.25">
      <c r="A36" t="s">
        <v>885</v>
      </c>
    </row>
    <row r="37" spans="1:1" x14ac:dyDescent="0.25">
      <c r="A37" t="s">
        <v>886</v>
      </c>
    </row>
    <row r="38" spans="1:1" x14ac:dyDescent="0.25">
      <c r="A38" t="s">
        <v>796</v>
      </c>
    </row>
    <row r="39" spans="1:1" x14ac:dyDescent="0.25">
      <c r="A39" t="s">
        <v>798</v>
      </c>
    </row>
    <row r="40" spans="1:1" x14ac:dyDescent="0.25">
      <c r="A40" t="s">
        <v>799</v>
      </c>
    </row>
    <row r="41" spans="1:1" x14ac:dyDescent="0.25">
      <c r="A41" t="s">
        <v>887</v>
      </c>
    </row>
    <row r="42" spans="1:1" x14ac:dyDescent="0.25">
      <c r="A42" t="s">
        <v>888</v>
      </c>
    </row>
    <row r="43" spans="1:1" x14ac:dyDescent="0.25">
      <c r="A43" t="s">
        <v>889</v>
      </c>
    </row>
    <row r="44" spans="1:1" x14ac:dyDescent="0.25">
      <c r="A44" t="s">
        <v>876</v>
      </c>
    </row>
    <row r="45" spans="1:1" x14ac:dyDescent="0.25">
      <c r="A45" t="s">
        <v>877</v>
      </c>
    </row>
    <row r="46" spans="1:1" x14ac:dyDescent="0.25">
      <c r="A46" t="s">
        <v>332</v>
      </c>
    </row>
    <row r="47" spans="1:1" x14ac:dyDescent="0.25">
      <c r="A47" t="s">
        <v>800</v>
      </c>
    </row>
    <row r="48" spans="1:1" x14ac:dyDescent="0.25">
      <c r="A48" t="s">
        <v>801</v>
      </c>
    </row>
    <row r="49" spans="1:1" x14ac:dyDescent="0.25">
      <c r="A49" t="s">
        <v>802</v>
      </c>
    </row>
    <row r="50" spans="1:1" x14ac:dyDescent="0.25">
      <c r="A50" t="s">
        <v>803</v>
      </c>
    </row>
    <row r="51" spans="1:1" x14ac:dyDescent="0.25">
      <c r="A51" t="s">
        <v>884</v>
      </c>
    </row>
  </sheetData>
  <autoFilter ref="A1:AG20" xr:uid="{00000000-0009-0000-0000-000001000000}"/>
  <conditionalFormatting sqref="B20 B3:E3 B7:B15 D7:E20 B4:B5 D4:E5 C4:C20">
    <cfRule type="cellIs" dxfId="733" priority="23" operator="equal">
      <formula>"0"</formula>
    </cfRule>
    <cfRule type="cellIs" dxfId="732" priority="24" operator="equal">
      <formula>"1"</formula>
    </cfRule>
  </conditionalFormatting>
  <conditionalFormatting sqref="B16:B19">
    <cfRule type="cellIs" dxfId="731" priority="21" operator="equal">
      <formula>"0"</formula>
    </cfRule>
    <cfRule type="cellIs" dxfId="730" priority="22" operator="equal">
      <formula>"1"</formula>
    </cfRule>
  </conditionalFormatting>
  <conditionalFormatting sqref="B6 D6:E6">
    <cfRule type="cellIs" dxfId="729" priority="3" operator="equal">
      <formula>"0"</formula>
    </cfRule>
    <cfRule type="cellIs" dxfId="728" priority="4" operator="equal">
      <formula>"1"</formula>
    </cfRule>
  </conditionalFormatting>
  <conditionalFormatting sqref="B2 D2">
    <cfRule type="cellIs" dxfId="727" priority="1" operator="equal">
      <formula>"0"</formula>
    </cfRule>
    <cfRule type="cellIs" dxfId="726" priority="2" operator="equal">
      <formula>"1"</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3">
    <tabColor rgb="FFFFFF00"/>
  </sheetPr>
  <dimension ref="B2:R66"/>
  <sheetViews>
    <sheetView zoomScaleNormal="100" workbookViewId="0">
      <selection activeCell="D2" sqref="D2:F2"/>
    </sheetView>
  </sheetViews>
  <sheetFormatPr defaultRowHeight="15" x14ac:dyDescent="0.25"/>
  <cols>
    <col min="1" max="1" width="2.28515625" customWidth="1"/>
    <col min="2" max="2" width="2.7109375" customWidth="1"/>
    <col min="3" max="3" width="29.42578125" customWidth="1"/>
    <col min="4" max="4" width="25.5703125" customWidth="1"/>
    <col min="5" max="5" width="22.85546875" customWidth="1"/>
    <col min="6" max="6" width="3.7109375" customWidth="1"/>
    <col min="7" max="7" width="29.42578125" customWidth="1"/>
    <col min="8" max="8" width="25.5703125" customWidth="1"/>
    <col min="9" max="9" width="11.28515625" style="129" customWidth="1"/>
    <col min="10" max="10" width="2.7109375" style="129" customWidth="1"/>
    <col min="11" max="12" width="25.5703125" style="129" customWidth="1"/>
    <col min="13" max="13" width="11.28515625" style="129" customWidth="1"/>
    <col min="14" max="14" width="2.7109375" style="129" customWidth="1"/>
    <col min="15" max="16" width="25.5703125" style="129" customWidth="1"/>
    <col min="17" max="17" width="4.42578125" style="129" customWidth="1"/>
    <col min="18" max="18" width="44.5703125" style="85" customWidth="1"/>
  </cols>
  <sheetData>
    <row r="2" spans="2:18" ht="24" customHeight="1" x14ac:dyDescent="0.25">
      <c r="C2" s="100" t="s">
        <v>545</v>
      </c>
      <c r="D2" s="246" t="s">
        <v>876</v>
      </c>
      <c r="E2" s="246"/>
      <c r="F2" s="246"/>
      <c r="G2" s="139" t="s">
        <v>577</v>
      </c>
      <c r="R2" s="145" t="s">
        <v>587</v>
      </c>
    </row>
    <row r="3" spans="2:18" ht="15.75" thickBot="1" x14ac:dyDescent="0.3"/>
    <row r="4" spans="2:18" x14ac:dyDescent="0.25">
      <c r="C4" s="133" t="s">
        <v>126</v>
      </c>
      <c r="D4" s="134" t="s">
        <v>540</v>
      </c>
      <c r="E4" s="251" t="s">
        <v>541</v>
      </c>
      <c r="F4" s="252"/>
      <c r="R4" s="141" t="s">
        <v>586</v>
      </c>
    </row>
    <row r="5" spans="2:18" x14ac:dyDescent="0.25">
      <c r="C5" s="135" t="s">
        <v>127</v>
      </c>
      <c r="D5" s="99" t="str">
        <f>Scenario!Y2</f>
        <v>Vervangen</v>
      </c>
      <c r="E5" s="249" t="s">
        <v>476</v>
      </c>
      <c r="F5" s="250"/>
      <c r="R5" s="247" t="s">
        <v>573</v>
      </c>
    </row>
    <row r="6" spans="2:18" x14ac:dyDescent="0.25">
      <c r="B6" s="125"/>
      <c r="C6" s="136" t="s">
        <v>788</v>
      </c>
      <c r="D6" s="99" t="str">
        <f>Scenario!Z2</f>
        <v>Vanuit werkvoorbereiding</v>
      </c>
      <c r="E6" s="249" t="s">
        <v>718</v>
      </c>
      <c r="F6" s="250"/>
      <c r="H6" t="s">
        <v>794</v>
      </c>
      <c r="I6" s="209" t="s">
        <v>793</v>
      </c>
      <c r="J6" s="209" t="s">
        <v>792</v>
      </c>
      <c r="K6" s="209" t="s">
        <v>791</v>
      </c>
      <c r="L6" s="209" t="s">
        <v>791</v>
      </c>
      <c r="M6" s="209" t="s">
        <v>793</v>
      </c>
      <c r="N6" s="209" t="s">
        <v>792</v>
      </c>
      <c r="O6" s="209" t="s">
        <v>791</v>
      </c>
      <c r="P6" s="209" t="s">
        <v>790</v>
      </c>
      <c r="R6" s="247"/>
    </row>
    <row r="7" spans="2:18" x14ac:dyDescent="0.25">
      <c r="C7" s="135" t="s">
        <v>129</v>
      </c>
      <c r="D7" s="99" t="str">
        <f>Scenario!AA2</f>
        <v>Vastleggen Informatie</v>
      </c>
      <c r="E7" s="249" t="s">
        <v>475</v>
      </c>
      <c r="F7" s="250"/>
      <c r="R7" s="247" t="s">
        <v>574</v>
      </c>
    </row>
    <row r="8" spans="2:18" x14ac:dyDescent="0.25">
      <c r="C8" s="135" t="s">
        <v>130</v>
      </c>
      <c r="D8" s="99" t="str">
        <f>Scenario!AB2</f>
        <v>Permanent</v>
      </c>
      <c r="E8" s="253"/>
      <c r="F8" s="254"/>
      <c r="R8" s="247"/>
    </row>
    <row r="9" spans="2:18" x14ac:dyDescent="0.25">
      <c r="C9" s="135" t="s">
        <v>131</v>
      </c>
      <c r="D9" s="99" t="str">
        <f>Scenario!AC2</f>
        <v>In bedrijf</v>
      </c>
      <c r="E9" s="253"/>
      <c r="F9" s="254"/>
      <c r="R9" s="247"/>
    </row>
    <row r="10" spans="2:18" x14ac:dyDescent="0.25">
      <c r="C10" s="135" t="s">
        <v>132</v>
      </c>
      <c r="D10" s="99" t="str">
        <f>Scenario!AD2</f>
        <v>Geen</v>
      </c>
      <c r="E10" s="253"/>
      <c r="F10" s="254"/>
      <c r="R10" s="247"/>
    </row>
    <row r="11" spans="2:18" ht="15.75" thickBot="1" x14ac:dyDescent="0.3">
      <c r="B11" s="125"/>
      <c r="C11" s="137" t="s">
        <v>789</v>
      </c>
      <c r="D11" s="138" t="str">
        <f>IF(D6="Vanuit werkvoorbereiding",IF(E11="","Geen",E11),D6)</f>
        <v>Geen</v>
      </c>
      <c r="E11" s="255" t="s">
        <v>337</v>
      </c>
      <c r="F11" s="256"/>
      <c r="G11" t="str">
        <f>IF(D6="Vanuit werkvoorbereiding","GEEF WAARDE OP!","Geen actie noodzakelijk!")</f>
        <v>GEEF WAARDE OP!</v>
      </c>
      <c r="R11" s="247"/>
    </row>
    <row r="13" spans="2:18" x14ac:dyDescent="0.25">
      <c r="C13" s="130" t="s">
        <v>576</v>
      </c>
      <c r="D13" s="131" t="s">
        <v>575</v>
      </c>
      <c r="E13" s="140"/>
      <c r="G13" s="130" t="s">
        <v>576</v>
      </c>
      <c r="H13" s="131" t="s">
        <v>575</v>
      </c>
      <c r="K13" s="130" t="s">
        <v>576</v>
      </c>
      <c r="L13" s="131" t="s">
        <v>575</v>
      </c>
      <c r="O13" s="130" t="s">
        <v>576</v>
      </c>
      <c r="P13" s="131" t="s">
        <v>575</v>
      </c>
      <c r="R13" s="141" t="s">
        <v>578</v>
      </c>
    </row>
    <row r="14" spans="2:18" ht="14.45" customHeight="1" x14ac:dyDescent="0.25">
      <c r="B14" s="248" t="s">
        <v>570</v>
      </c>
      <c r="C14" s="126" t="str">
        <f>'Enexis  - Stedin model - horz'!D9</f>
        <v>Nulpunt</v>
      </c>
      <c r="D14" s="123" t="str">
        <f>'Enexis  - Stedin model - horz'!E9</f>
        <v>Optie</v>
      </c>
      <c r="E14" s="113"/>
      <c r="F14" s="242" t="s">
        <v>569</v>
      </c>
      <c r="G14" s="126" t="str">
        <f>C14</f>
        <v>Nulpunt</v>
      </c>
      <c r="H14" s="123" t="str">
        <f>D14</f>
        <v>Optie</v>
      </c>
      <c r="I14" s="113"/>
      <c r="J14" s="242" t="s">
        <v>766</v>
      </c>
      <c r="K14" s="126" t="str">
        <f>G14</f>
        <v>Nulpunt</v>
      </c>
      <c r="L14" s="88" t="str">
        <f>H14</f>
        <v>Optie</v>
      </c>
      <c r="M14" s="113"/>
      <c r="N14" s="242" t="s">
        <v>767</v>
      </c>
      <c r="O14" s="126" t="str">
        <f>K14</f>
        <v>Nulpunt</v>
      </c>
      <c r="P14" s="88" t="str">
        <f>L14</f>
        <v>Optie</v>
      </c>
      <c r="Q14" s="113"/>
      <c r="R14" s="142" t="s">
        <v>579</v>
      </c>
    </row>
    <row r="15" spans="2:18" x14ac:dyDescent="0.25">
      <c r="B15" s="248"/>
      <c r="C15" s="126" t="str">
        <f>'Enexis  - Stedin model - horz'!D11</f>
        <v>Aansluitpakket</v>
      </c>
      <c r="D15" s="123" t="str">
        <f>'Enexis  - Stedin model - horz'!E11</f>
        <v>Niet</v>
      </c>
      <c r="E15" s="113"/>
      <c r="F15" s="242"/>
      <c r="G15" s="126" t="str">
        <f>'Enexis  - Stedin model - horz'!D34</f>
        <v>Aansluitmeetwijze</v>
      </c>
      <c r="H15" s="123" t="str">
        <f>'Enexis  - Stedin model - horz'!E34</f>
        <v>Niet</v>
      </c>
      <c r="I15" s="113"/>
      <c r="J15" s="242"/>
      <c r="K15" s="128" t="str">
        <f>'Enexis  - Stedin model - horz'!D54</f>
        <v>IsParticulier</v>
      </c>
      <c r="L15" s="88" t="str">
        <f>'Enexis  - Stedin model - horz'!E54</f>
        <v>Ja</v>
      </c>
      <c r="M15" s="113"/>
      <c r="N15" s="242"/>
      <c r="O15" s="126" t="str">
        <f>'Enexis  - Stedin model - horz'!D68</f>
        <v>Hoofdinfra [+]</v>
      </c>
      <c r="P15" s="88" t="str">
        <f>'Enexis  - Stedin model - horz'!E68</f>
        <v>Niet</v>
      </c>
      <c r="Q15" s="113"/>
      <c r="R15" s="143" t="s">
        <v>580</v>
      </c>
    </row>
    <row r="16" spans="2:18" ht="30" x14ac:dyDescent="0.25">
      <c r="B16" s="248"/>
      <c r="C16" s="126" t="str">
        <f>'Enexis  - Stedin model - horz'!D12</f>
        <v>Aansluitwijze</v>
      </c>
      <c r="D16" s="123" t="str">
        <f>'Enexis  - Stedin model - horz'!E12</f>
        <v>Niet</v>
      </c>
      <c r="E16" s="113"/>
      <c r="F16" s="242"/>
      <c r="G16" s="126" t="str">
        <f>'Enexis  - Stedin model - horz'!D35</f>
        <v>Aansluitwijze</v>
      </c>
      <c r="H16" s="123" t="str">
        <f>'Enexis  - Stedin model - horz'!E35</f>
        <v>Niet</v>
      </c>
      <c r="I16" s="113"/>
      <c r="J16" s="242"/>
      <c r="K16" s="126" t="str">
        <f>'Enexis  - Stedin model - horz'!D55</f>
        <v>Aansluitwijze</v>
      </c>
      <c r="L16" s="88" t="str">
        <f>'Enexis  - Stedin model - horz'!E55</f>
        <v>Ja</v>
      </c>
      <c r="M16" s="113"/>
      <c r="N16" s="242"/>
      <c r="O16" s="128" t="str">
        <f>'Enexis  - Stedin model - horz'!D69</f>
        <v>Aansluitkabel [+]</v>
      </c>
      <c r="P16" s="88" t="str">
        <f>'Enexis  - Stedin model - horz'!E69</f>
        <v>Niet</v>
      </c>
      <c r="Q16" s="113"/>
      <c r="R16" s="144" t="s">
        <v>581</v>
      </c>
    </row>
    <row r="17" spans="2:18" x14ac:dyDescent="0.25">
      <c r="B17" s="248"/>
      <c r="C17" s="127" t="str">
        <f>'Enexis  - Stedin model - horz'!D13</f>
        <v>Afgeperst</v>
      </c>
      <c r="D17" s="123" t="str">
        <f>'Enexis  - Stedin model - horz'!E13</f>
        <v>Niet</v>
      </c>
      <c r="E17" s="113"/>
      <c r="F17" s="242"/>
      <c r="G17" s="126" t="str">
        <f>'Enexis  - Stedin model - horz'!D36</f>
        <v>Aardingwijze</v>
      </c>
      <c r="H17" s="123" t="str">
        <f>'Enexis  - Stedin model - horz'!E36</f>
        <v>Niet</v>
      </c>
      <c r="I17" s="113"/>
      <c r="J17" s="242"/>
      <c r="K17" s="126" t="str">
        <f>'Enexis  - Stedin model - horz'!D56</f>
        <v>Aansluitleiding [+]</v>
      </c>
      <c r="L17" s="88" t="str">
        <f>'Enexis  - Stedin model - horz'!E56</f>
        <v>Ja</v>
      </c>
      <c r="M17" s="113"/>
      <c r="N17" s="242"/>
      <c r="O17" s="128" t="str">
        <f>'Enexis  - Stedin model - horz'!D70</f>
        <v>Mof [+]</v>
      </c>
      <c r="P17" s="88" t="str">
        <f>'Enexis  - Stedin model - horz'!E70</f>
        <v>Niet</v>
      </c>
      <c r="Q17" s="113"/>
    </row>
    <row r="18" spans="2:18" x14ac:dyDescent="0.25">
      <c r="B18" s="248"/>
      <c r="C18" s="126" t="str">
        <f>'Enexis  - Stedin model - horz'!D14</f>
        <v>AfnemerG</v>
      </c>
      <c r="D18" s="123" t="str">
        <f>'Enexis  - Stedin model - horz'!E14</f>
        <v>Niet</v>
      </c>
      <c r="E18" s="113"/>
      <c r="F18" s="242"/>
      <c r="G18" s="126" t="str">
        <f>'Enexis  - Stedin model - horz'!D37</f>
        <v>AfnemerE</v>
      </c>
      <c r="H18" s="123" t="str">
        <f>'Enexis  - Stedin model - horz'!E37</f>
        <v>Niet</v>
      </c>
      <c r="I18" s="113"/>
      <c r="J18" s="242"/>
      <c r="K18" s="126" t="str">
        <f>'Enexis  - Stedin model - horz'!D57</f>
        <v>Aanboring [+]</v>
      </c>
      <c r="L18" s="88" t="str">
        <f>'Enexis  - Stedin model - horz'!E57</f>
        <v>Ja</v>
      </c>
      <c r="M18" s="113"/>
      <c r="N18" s="189"/>
      <c r="O18" s="113"/>
      <c r="P18" s="113"/>
      <c r="Q18" s="113"/>
      <c r="R18" s="141" t="s">
        <v>582</v>
      </c>
    </row>
    <row r="19" spans="2:18" x14ac:dyDescent="0.25">
      <c r="B19" s="248"/>
      <c r="C19" s="127" t="str">
        <f>'Enexis  - Stedin model - horz'!D15</f>
        <v>Bklep</v>
      </c>
      <c r="D19" s="123" t="str">
        <f>'Enexis  - Stedin model - horz'!E15</f>
        <v>Niet</v>
      </c>
      <c r="E19" s="113"/>
      <c r="F19" s="242"/>
      <c r="G19" s="126" t="str">
        <f>'Enexis  - Stedin model - horz'!D38</f>
        <v>EigenRichting</v>
      </c>
      <c r="H19" s="123" t="str">
        <f>'Enexis  - Stedin model - horz'!E38</f>
        <v>Niet</v>
      </c>
      <c r="I19" s="113"/>
      <c r="J19" s="242"/>
      <c r="K19" s="128" t="str">
        <f>'Enexis  - Stedin model - horz'!D58</f>
        <v>UitgevoerdeActiviteitMeter</v>
      </c>
      <c r="L19" s="88" t="str">
        <f>'Enexis  - Stedin model - horz'!E58</f>
        <v>Ja</v>
      </c>
      <c r="M19" s="113"/>
      <c r="O19" s="130" t="s">
        <v>576</v>
      </c>
      <c r="P19" s="131" t="s">
        <v>575</v>
      </c>
      <c r="Q19" s="113"/>
      <c r="R19" s="142" t="s">
        <v>583</v>
      </c>
    </row>
    <row r="20" spans="2:18" x14ac:dyDescent="0.25">
      <c r="B20" s="248"/>
      <c r="C20" s="126" t="str">
        <f>'Enexis  - Stedin model - horz'!D16</f>
        <v>Capaciteit</v>
      </c>
      <c r="D20" s="123" t="str">
        <f>'Enexis  - Stedin model - horz'!E16</f>
        <v>Niet</v>
      </c>
      <c r="E20" s="113"/>
      <c r="F20" s="242"/>
      <c r="G20" s="126" t="str">
        <f>'Enexis  - Stedin model - horz'!D39</f>
        <v>Fase</v>
      </c>
      <c r="H20" s="123" t="str">
        <f>'Enexis  - Stedin model - horz'!E39</f>
        <v>Niet</v>
      </c>
      <c r="I20" s="113"/>
      <c r="J20" s="242"/>
      <c r="K20" s="126" t="str">
        <f>'Enexis  - Stedin model - horz'!D59</f>
        <v>NieuweMeter [+]</v>
      </c>
      <c r="L20" s="88" t="str">
        <f>'Enexis  - Stedin model - horz'!E59</f>
        <v>Optie</v>
      </c>
      <c r="M20" s="113"/>
      <c r="N20" s="242" t="s">
        <v>768</v>
      </c>
      <c r="O20" s="126" t="str">
        <f>O14</f>
        <v>Nulpunt</v>
      </c>
      <c r="P20" s="88" t="str">
        <f>P14</f>
        <v>Optie</v>
      </c>
      <c r="Q20" s="113"/>
      <c r="R20" s="143" t="s">
        <v>584</v>
      </c>
    </row>
    <row r="21" spans="2:18" x14ac:dyDescent="0.25">
      <c r="B21" s="248"/>
      <c r="C21" s="126" t="str">
        <f>'Enexis  - Stedin model - horz'!D17</f>
        <v>Hoofdkraantype</v>
      </c>
      <c r="D21" s="123" t="str">
        <f>'Enexis  - Stedin model - horz'!E17</f>
        <v>Niet</v>
      </c>
      <c r="E21" s="113"/>
      <c r="F21" s="242"/>
      <c r="G21" s="126" t="str">
        <f>'Enexis  - Stedin model - horz'!D40</f>
        <v>KoppelingNulAarde</v>
      </c>
      <c r="H21" s="123" t="str">
        <f>'Enexis  - Stedin model - horz'!E40</f>
        <v>Niet</v>
      </c>
      <c r="I21" s="113"/>
      <c r="J21" s="242"/>
      <c r="K21" s="126" t="str">
        <f>'Enexis  - Stedin model - horz'!D60</f>
        <v>VerwijderdeMeter [+]</v>
      </c>
      <c r="L21" s="88" t="str">
        <f>'Enexis  - Stedin model - horz'!E60</f>
        <v>Optie</v>
      </c>
      <c r="M21" s="113"/>
      <c r="N21" s="242"/>
      <c r="O21" s="128" t="str">
        <f>'Enexis  - Stedin model - horz'!D72</f>
        <v>Hoofdinfra [+]</v>
      </c>
      <c r="P21" s="88" t="str">
        <f>'Enexis  - Stedin model - horz'!E72</f>
        <v>Niet</v>
      </c>
      <c r="Q21" s="113"/>
      <c r="R21" s="144" t="s">
        <v>585</v>
      </c>
    </row>
    <row r="22" spans="2:18" x14ac:dyDescent="0.25">
      <c r="B22" s="248"/>
      <c r="C22" s="126" t="str">
        <f>'Enexis  - Stedin model - horz'!D18</f>
        <v>Huisdrukregelaar</v>
      </c>
      <c r="D22" s="123" t="str">
        <f>'Enexis  - Stedin model - horz'!E18</f>
        <v>Niet</v>
      </c>
      <c r="E22" s="113"/>
      <c r="F22" s="242"/>
      <c r="G22" s="126" t="str">
        <f>'Enexis  - Stedin model - horz'!D41</f>
        <v>Netwerk</v>
      </c>
      <c r="H22" s="123" t="str">
        <f>'Enexis  - Stedin model - horz'!E41</f>
        <v>Niet</v>
      </c>
      <c r="I22" s="113"/>
      <c r="J22" s="242"/>
      <c r="K22" s="126" t="str">
        <f>'Enexis  - Stedin model - horz'!D61</f>
        <v>Hoofdinfra [+]</v>
      </c>
      <c r="L22" s="88" t="str">
        <f>'Enexis  - Stedin model - horz'!E61</f>
        <v>Ja</v>
      </c>
      <c r="M22" s="113"/>
      <c r="N22" s="242"/>
      <c r="O22" s="128" t="str">
        <f>'Enexis  - Stedin model - horz'!D73</f>
        <v>Aansluitkabel [+]</v>
      </c>
      <c r="P22" s="88" t="str">
        <f>'Enexis  - Stedin model - horz'!E73</f>
        <v>Niet</v>
      </c>
      <c r="Q22" s="113"/>
      <c r="R22" s="146" t="s">
        <v>588</v>
      </c>
    </row>
    <row r="23" spans="2:18" x14ac:dyDescent="0.25">
      <c r="B23" s="248"/>
      <c r="C23" s="126" t="str">
        <f>'Enexis  - Stedin model - horz'!D19</f>
        <v>Huisdrukregelaartype</v>
      </c>
      <c r="D23" s="123" t="str">
        <f>'Enexis  - Stedin model - horz'!E19</f>
        <v>Niet</v>
      </c>
      <c r="E23" s="113"/>
      <c r="F23" s="242"/>
      <c r="G23" s="126" t="str">
        <f>'Enexis  - Stedin model - horz'!D42</f>
        <v>Beveiligingstype</v>
      </c>
      <c r="H23" s="123" t="str">
        <f>'Enexis  - Stedin model - horz'!E42</f>
        <v>Niet</v>
      </c>
      <c r="I23" s="113"/>
      <c r="J23" s="242"/>
      <c r="K23" s="126" t="str">
        <f>'Enexis  - Stedin model - horz'!D62</f>
        <v>Component [+]</v>
      </c>
      <c r="L23" s="88" t="str">
        <f>'Enexis  - Stedin model - horz'!E62</f>
        <v>Optie</v>
      </c>
      <c r="M23" s="113"/>
      <c r="N23" s="242"/>
      <c r="O23" s="126" t="str">
        <f>'Enexis  - Stedin model - horz'!D74</f>
        <v>Koppeling [+]</v>
      </c>
      <c r="P23" s="88" t="str">
        <f>'Enexis  - Stedin model - horz'!E74</f>
        <v>Niet</v>
      </c>
      <c r="Q23" s="113"/>
    </row>
    <row r="24" spans="2:18" x14ac:dyDescent="0.25">
      <c r="B24" s="248"/>
      <c r="C24" s="127" t="str">
        <f>'Enexis  - Stedin model - horz'!D20</f>
        <v>Fabrikanthuisdrukregelaar</v>
      </c>
      <c r="D24" s="123" t="str">
        <f>'Enexis  - Stedin model - horz'!E20</f>
        <v>Niet</v>
      </c>
      <c r="E24" s="113"/>
      <c r="F24" s="242"/>
      <c r="G24" s="126" t="str">
        <f>'Enexis  - Stedin model - horz'!D43</f>
        <v>Beveiligingskarakteristiek</v>
      </c>
      <c r="H24" s="123" t="str">
        <f>'Enexis  - Stedin model - horz'!E43</f>
        <v>Niet</v>
      </c>
      <c r="I24" s="113"/>
      <c r="J24" s="242"/>
      <c r="K24" s="126" t="str">
        <f>'Enexis  - Stedin model - horz'!D63</f>
        <v>TypeGeveldoorvoer</v>
      </c>
      <c r="L24" s="88" t="str">
        <f>'Enexis  - Stedin model - horz'!E63</f>
        <v>Nee</v>
      </c>
      <c r="M24" s="113"/>
      <c r="N24" s="189"/>
      <c r="O24" s="113"/>
      <c r="P24" s="113"/>
      <c r="Q24" s="113"/>
    </row>
    <row r="25" spans="2:18" x14ac:dyDescent="0.25">
      <c r="B25" s="248"/>
      <c r="C25" s="127" t="str">
        <f>'Enexis  - Stedin model - horz'!D21</f>
        <v>Gasmeterbeugeltype</v>
      </c>
      <c r="D25" s="123" t="str">
        <f>'Enexis  - Stedin model - horz'!E21</f>
        <v>Niet</v>
      </c>
      <c r="E25" s="113"/>
      <c r="F25" s="242"/>
      <c r="G25" s="126" t="str">
        <f>'Enexis  - Stedin model - horz'!D44</f>
        <v>WeerstandFaseAarde</v>
      </c>
      <c r="H25" s="123" t="str">
        <f>'Enexis  - Stedin model - horz'!E44</f>
        <v>Niet</v>
      </c>
      <c r="I25" s="113"/>
      <c r="J25" s="242"/>
      <c r="K25" s="126" t="str">
        <f>'Enexis  - Stedin model - horz'!D64</f>
        <v>Installatienummer</v>
      </c>
      <c r="L25" s="88" t="str">
        <f>'Enexis  - Stedin model - horz'!E64</f>
        <v>Nee</v>
      </c>
      <c r="M25" s="113"/>
      <c r="O25" s="130" t="s">
        <v>576</v>
      </c>
      <c r="P25" s="131" t="s">
        <v>575</v>
      </c>
      <c r="Q25" s="113"/>
    </row>
    <row r="26" spans="2:18" x14ac:dyDescent="0.25">
      <c r="B26" s="248"/>
      <c r="C26" s="126" t="str">
        <f>'Enexis  - Stedin model - horz'!D22</f>
        <v>TekeningnummerMeteropstelling</v>
      </c>
      <c r="D26" s="123" t="str">
        <f>'Enexis  - Stedin model - horz'!E22</f>
        <v>Niet</v>
      </c>
      <c r="E26" s="113"/>
      <c r="F26" s="242"/>
      <c r="G26" s="126" t="str">
        <f>'Enexis  - Stedin model - horz'!D45</f>
        <v>WeerstandFaseNul</v>
      </c>
      <c r="H26" s="123" t="str">
        <f>'Enexis  - Stedin model - horz'!E45</f>
        <v>Niet</v>
      </c>
      <c r="I26" s="113"/>
      <c r="J26" s="242"/>
      <c r="K26" s="126" t="str">
        <f>'Enexis  - Stedin model - horz'!D65</f>
        <v>InstallatienummerPrimair</v>
      </c>
      <c r="L26" s="88" t="str">
        <f>'Enexis  - Stedin model - horz'!E65</f>
        <v>Optie</v>
      </c>
      <c r="M26" s="113"/>
      <c r="N26" s="242" t="s">
        <v>769</v>
      </c>
      <c r="O26" s="126" t="str">
        <f>O20</f>
        <v>Nulpunt</v>
      </c>
      <c r="P26" s="88" t="str">
        <f>P20</f>
        <v>Optie</v>
      </c>
      <c r="Q26" s="113"/>
    </row>
    <row r="27" spans="2:18" x14ac:dyDescent="0.25">
      <c r="B27" s="248"/>
      <c r="C27" s="126" t="str">
        <f>'Enexis  - Stedin model - horz'!D23</f>
        <v>Zakkendegrondconstructie</v>
      </c>
      <c r="D27" s="123" t="str">
        <f>'Enexis  - Stedin model - horz'!E23</f>
        <v>Niet</v>
      </c>
      <c r="E27" s="113"/>
      <c r="F27" s="242"/>
      <c r="G27" s="126" t="str">
        <f>'Enexis  - Stedin model - horz'!D46</f>
        <v>Zekeringwaarde</v>
      </c>
      <c r="H27" s="123" t="str">
        <f>'Enexis  - Stedin model - horz'!E46</f>
        <v>Niet</v>
      </c>
      <c r="I27" s="113"/>
      <c r="J27" s="242"/>
      <c r="K27" s="126" t="str">
        <f>'Enexis  - Stedin model - horz'!D66</f>
        <v>Uitvoeringswijze</v>
      </c>
      <c r="L27" s="88" t="str">
        <f>'Enexis  - Stedin model - horz'!E66</f>
        <v>Nee</v>
      </c>
      <c r="M27" s="113"/>
      <c r="N27" s="242"/>
      <c r="O27" s="128" t="str">
        <f>'Enexis  - Stedin model - horz'!D76</f>
        <v>Aansluitkabel [+]</v>
      </c>
      <c r="P27" s="88" t="str">
        <f>'Enexis  - Stedin model - horz'!E76</f>
        <v>Niet</v>
      </c>
      <c r="Q27" s="113"/>
    </row>
    <row r="28" spans="2:18" x14ac:dyDescent="0.25">
      <c r="B28" s="248"/>
      <c r="C28" s="126" t="str">
        <f>'Enexis  - Stedin model - horz'!D24</f>
        <v>Hoofdleiding</v>
      </c>
      <c r="D28" s="123">
        <f>'Enexis  - Stedin model - horz'!E24</f>
        <v>0</v>
      </c>
      <c r="E28" s="113"/>
      <c r="F28" s="242"/>
      <c r="G28" s="126" t="str">
        <f>'Enexis  - Stedin model - horz'!D47</f>
        <v>Straatmeubilair</v>
      </c>
      <c r="H28" s="123" t="str">
        <f>'Enexis  - Stedin model - horz'!E47</f>
        <v>Niet</v>
      </c>
      <c r="I28" s="113"/>
      <c r="J28" s="113"/>
      <c r="K28" s="113"/>
      <c r="L28" s="113"/>
      <c r="M28" s="113"/>
      <c r="N28" s="242"/>
      <c r="O28" s="126" t="str">
        <f>'Enexis  - Stedin model - horz'!D77</f>
        <v>Koppeling [+]</v>
      </c>
      <c r="P28" s="88" t="str">
        <f>'Enexis  - Stedin model - horz'!E77</f>
        <v>Niet</v>
      </c>
      <c r="Q28" s="113"/>
    </row>
    <row r="29" spans="2:18" x14ac:dyDescent="0.25">
      <c r="B29" s="248"/>
      <c r="C29" s="126" t="str">
        <f>'Enexis  - Stedin model - horz'!D25</f>
        <v>Aansluitleiding</v>
      </c>
      <c r="D29" s="123" t="str">
        <f>'Enexis  - Stedin model - horz'!E25</f>
        <v>Niet</v>
      </c>
      <c r="E29" s="113"/>
      <c r="F29" s="242"/>
      <c r="G29" s="126" t="str">
        <f>'Enexis  - Stedin model - horz'!D48</f>
        <v>Hoofdinfra</v>
      </c>
      <c r="H29" s="123" t="str">
        <f>'Enexis  - Stedin model - horz'!E48</f>
        <v>Niet</v>
      </c>
      <c r="I29" s="113"/>
      <c r="J29" s="113"/>
      <c r="K29" s="113"/>
      <c r="L29" s="113"/>
      <c r="M29" s="113"/>
      <c r="N29" s="189"/>
      <c r="O29" s="113"/>
      <c r="P29" s="113"/>
      <c r="Q29" s="113"/>
    </row>
    <row r="30" spans="2:18" x14ac:dyDescent="0.25">
      <c r="B30" s="248"/>
      <c r="C30" s="126" t="str">
        <f>'Enexis  - Stedin model - horz'!D26</f>
        <v>Koppeling</v>
      </c>
      <c r="D30" s="123" t="str">
        <f>'Enexis  - Stedin model - horz'!E26</f>
        <v>Niet</v>
      </c>
      <c r="E30" s="113"/>
      <c r="F30" s="242"/>
      <c r="G30" s="126" t="str">
        <f>'Enexis  - Stedin model - horz'!D49</f>
        <v>Aansluitkabel</v>
      </c>
      <c r="H30" s="123" t="str">
        <f>'Enexis  - Stedin model - horz'!E49</f>
        <v>Niet</v>
      </c>
      <c r="I30" s="113"/>
      <c r="J30" s="113"/>
      <c r="K30" s="113"/>
      <c r="L30" s="113"/>
      <c r="M30" s="113"/>
      <c r="N30" s="113"/>
      <c r="O30" s="113"/>
      <c r="P30" s="113"/>
      <c r="Q30" s="113"/>
    </row>
    <row r="31" spans="2:18" x14ac:dyDescent="0.25">
      <c r="B31" s="248"/>
      <c r="C31" s="126" t="str">
        <f>'Enexis  - Stedin model - horz'!D27</f>
        <v>Aanboring</v>
      </c>
      <c r="D31" s="123" t="str">
        <f>'Enexis  - Stedin model - horz'!E27</f>
        <v>Niet</v>
      </c>
      <c r="E31" s="113"/>
      <c r="F31" s="242"/>
      <c r="G31" s="127" t="str">
        <f>'Enexis  - Stedin model - horz'!D50</f>
        <v>HAK is nieuw aangelegd</v>
      </c>
      <c r="H31" s="123" t="str">
        <f>'Enexis  - Stedin model - horz'!E50</f>
        <v>Niet</v>
      </c>
      <c r="I31" s="113"/>
      <c r="J31" s="113"/>
      <c r="K31" s="113"/>
      <c r="L31" s="113"/>
      <c r="M31" s="113"/>
      <c r="N31" s="113"/>
      <c r="O31" s="113"/>
      <c r="P31" s="113"/>
      <c r="Q31" s="113"/>
    </row>
    <row r="32" spans="2:18" x14ac:dyDescent="0.25">
      <c r="B32" s="248"/>
      <c r="C32" s="126" t="str">
        <f>'Enexis  - Stedin model - horz'!D28</f>
        <v>Afsluiter</v>
      </c>
      <c r="D32" s="123" t="str">
        <f>'Enexis  - Stedin model - horz'!E28</f>
        <v>Niet</v>
      </c>
      <c r="E32" s="113"/>
      <c r="F32" s="242"/>
      <c r="G32" s="127" t="str">
        <f>'Enexis  - Stedin model - horz'!D51</f>
        <v>HAKtype</v>
      </c>
      <c r="H32" s="123" t="str">
        <f>'Enexis  - Stedin model - horz'!E51</f>
        <v>Niet</v>
      </c>
      <c r="I32" s="113"/>
      <c r="J32" s="113"/>
      <c r="K32" s="113"/>
      <c r="L32" s="113"/>
      <c r="M32" s="113"/>
      <c r="N32" s="113"/>
      <c r="O32" s="113"/>
      <c r="P32" s="113"/>
      <c r="Q32" s="113"/>
    </row>
    <row r="33" spans="2:17" x14ac:dyDescent="0.25">
      <c r="B33" s="248"/>
      <c r="C33" s="126" t="str">
        <f>'Enexis  - Stedin model - horz'!D29</f>
        <v>Gasstopper</v>
      </c>
      <c r="D33" s="123" t="str">
        <f>'Enexis  - Stedin model - horz'!E29</f>
        <v>Niet</v>
      </c>
      <c r="E33" s="113"/>
      <c r="F33" s="242"/>
      <c r="G33" s="126" t="str">
        <f>'Enexis  - Stedin model - horz'!D52</f>
        <v>Mof</v>
      </c>
      <c r="H33" s="123" t="str">
        <f>'Enexis  - Stedin model - horz'!E52</f>
        <v>Niet</v>
      </c>
      <c r="I33" s="113"/>
      <c r="J33" s="113"/>
      <c r="K33" s="113"/>
      <c r="L33" s="113"/>
      <c r="M33" s="113"/>
      <c r="N33" s="113"/>
      <c r="O33" s="113"/>
      <c r="P33" s="113"/>
      <c r="Q33" s="113"/>
    </row>
    <row r="34" spans="2:17" x14ac:dyDescent="0.25">
      <c r="B34" s="248"/>
      <c r="C34" s="127" t="str">
        <f>'Enexis  - Stedin model - horz'!D30</f>
        <v>Gevelbevestiging</v>
      </c>
      <c r="D34" s="123" t="str">
        <f>'Enexis  - Stedin model - horz'!E30</f>
        <v>Niet</v>
      </c>
      <c r="E34" s="113"/>
    </row>
    <row r="35" spans="2:17" x14ac:dyDescent="0.25">
      <c r="B35" s="248"/>
      <c r="C35" s="127" t="str">
        <f>'Enexis  - Stedin model - horz'!D31</f>
        <v>Gevelpassage</v>
      </c>
      <c r="D35" s="123" t="str">
        <f>'Enexis  - Stedin model - horz'!E31</f>
        <v>Niet</v>
      </c>
      <c r="E35" s="113"/>
    </row>
    <row r="36" spans="2:17" x14ac:dyDescent="0.25">
      <c r="B36" s="248"/>
      <c r="C36" s="127" t="str">
        <f>'Enexis  - Stedin model - horz'!D32</f>
        <v>FlexibeleInlaat</v>
      </c>
      <c r="D36" s="123" t="str">
        <f>'Enexis  - Stedin model - horz'!E32</f>
        <v>Niet</v>
      </c>
      <c r="E36" s="113"/>
    </row>
    <row r="37" spans="2:17" x14ac:dyDescent="0.25">
      <c r="E37" s="129"/>
    </row>
    <row r="38" spans="2:17" ht="2.4500000000000002" customHeight="1" x14ac:dyDescent="0.25">
      <c r="B38" s="124"/>
      <c r="C38" s="124"/>
      <c r="D38" s="124"/>
      <c r="E38" s="124"/>
      <c r="F38" s="124"/>
      <c r="G38" s="124"/>
      <c r="H38" s="124"/>
      <c r="I38" s="124"/>
      <c r="J38" s="124"/>
      <c r="K38" s="124"/>
      <c r="L38" s="124"/>
      <c r="M38" s="124"/>
      <c r="N38" s="124"/>
      <c r="O38" s="124"/>
      <c r="P38" s="124"/>
    </row>
    <row r="39" spans="2:17" x14ac:dyDescent="0.25">
      <c r="E39" s="129"/>
    </row>
    <row r="40" spans="2:17" x14ac:dyDescent="0.25">
      <c r="C40" s="130" t="s">
        <v>576</v>
      </c>
      <c r="D40" s="131" t="s">
        <v>575</v>
      </c>
      <c r="E40" s="129"/>
      <c r="G40" s="130" t="s">
        <v>576</v>
      </c>
      <c r="H40" s="131" t="s">
        <v>575</v>
      </c>
      <c r="K40" s="130" t="s">
        <v>576</v>
      </c>
      <c r="L40" s="131" t="s">
        <v>575</v>
      </c>
      <c r="O40" s="130" t="s">
        <v>576</v>
      </c>
      <c r="P40" s="131" t="s">
        <v>575</v>
      </c>
    </row>
    <row r="41" spans="2:17" x14ac:dyDescent="0.25">
      <c r="B41" s="242" t="s">
        <v>571</v>
      </c>
      <c r="C41" s="126" t="str">
        <f>'Enexis  - Stedin model - horz'!D82</f>
        <v>G: Capaciteit</v>
      </c>
      <c r="D41" s="123" t="str">
        <f>'Enexis  - Stedin model - horz'!E82</f>
        <v>Niet</v>
      </c>
      <c r="E41" s="113"/>
      <c r="F41" s="242" t="s">
        <v>572</v>
      </c>
      <c r="G41" s="126" t="str">
        <f>'Enexis  - Stedin model - horz'!D80</f>
        <v>E: Zekeringwaarde</v>
      </c>
      <c r="H41" s="123" t="str">
        <f>'Enexis  - Stedin model - horz'!E80</f>
        <v>Niet</v>
      </c>
      <c r="I41" s="113"/>
      <c r="J41" s="243" t="s">
        <v>785</v>
      </c>
      <c r="K41" s="126" t="str">
        <f>'Enexis  - Stedin model - horz'!D100</f>
        <v>WijzeOplevering</v>
      </c>
      <c r="L41" s="88" t="str">
        <f>'Enexis  - Stedin model - horz'!E100</f>
        <v>Niet</v>
      </c>
      <c r="M41" s="113"/>
      <c r="N41" s="243" t="s">
        <v>786</v>
      </c>
      <c r="O41" s="128" t="str">
        <f>'Enexis  - Stedin model - horz'!D94</f>
        <v>AOPGeplaatst</v>
      </c>
      <c r="P41" s="88" t="str">
        <f>'Enexis  - Stedin model - horz'!E94</f>
        <v>Niet</v>
      </c>
      <c r="Q41" s="113"/>
    </row>
    <row r="42" spans="2:17" x14ac:dyDescent="0.25">
      <c r="B42" s="242"/>
      <c r="C42" s="126" t="str">
        <f>'Enexis  - Stedin model - horz'!D85</f>
        <v>G: OudeCapaciteit</v>
      </c>
      <c r="D42" s="123" t="str">
        <f>'Enexis  - Stedin model - horz'!E85</f>
        <v>Niet</v>
      </c>
      <c r="E42" s="113"/>
      <c r="F42" s="242"/>
      <c r="G42" s="126" t="str">
        <f>'Enexis  - Stedin model - horz'!D81</f>
        <v>E: AantalFase</v>
      </c>
      <c r="H42" s="123" t="str">
        <f>'Enexis  - Stedin model - horz'!E81</f>
        <v>Niet</v>
      </c>
      <c r="I42" s="113"/>
      <c r="J42" s="244"/>
      <c r="K42" s="126" t="str">
        <f>'Enexis  - Stedin model - horz'!D101</f>
        <v>RedenTraditioneleMeter</v>
      </c>
      <c r="L42" s="88" t="str">
        <f>'Enexis  - Stedin model - horz'!E101</f>
        <v>Niet</v>
      </c>
      <c r="M42" s="113"/>
      <c r="N42" s="244"/>
      <c r="O42" s="126" t="str">
        <f>'Enexis  - Stedin model - horz'!D95</f>
        <v>RedenAOPNietGeaard</v>
      </c>
      <c r="P42" s="88" t="str">
        <f>'Enexis  - Stedin model - horz'!E95</f>
        <v>Niet</v>
      </c>
      <c r="Q42" s="113"/>
    </row>
    <row r="43" spans="2:17" x14ac:dyDescent="0.25">
      <c r="B43" s="242"/>
      <c r="C43" s="126" t="str">
        <f>'Enexis  - Stedin model - horz'!D86</f>
        <v>G: VerwijderdeMeter (ook Bestaande meter)</v>
      </c>
      <c r="D43" s="123" t="str">
        <f>'Enexis  - Stedin model - horz'!E86</f>
        <v>Niet</v>
      </c>
      <c r="E43" s="113"/>
      <c r="F43" s="242"/>
      <c r="G43" s="126" t="str">
        <f>'Enexis  - Stedin model - horz'!D83</f>
        <v>E: OudeZekeringwaarde</v>
      </c>
      <c r="H43" s="123" t="str">
        <f>'Enexis  - Stedin model - horz'!E83</f>
        <v>Niet</v>
      </c>
      <c r="I43" s="113"/>
      <c r="J43" s="244"/>
      <c r="K43" s="126" t="str">
        <f>'Enexis  - Stedin model - horz'!D102</f>
        <v>VerwijderdeMeter [+]</v>
      </c>
      <c r="L43" s="88" t="str">
        <f>'Enexis  - Stedin model - horz'!E102</f>
        <v>Niet</v>
      </c>
      <c r="M43" s="113"/>
      <c r="N43" s="244"/>
      <c r="O43" s="128" t="str">
        <f>'Enexis  - Stedin model - horz'!D96</f>
        <v>IsDoorgetrokken</v>
      </c>
      <c r="P43" s="88" t="str">
        <f>'Enexis  - Stedin model - horz'!E96</f>
        <v>Niet</v>
      </c>
      <c r="Q43" s="113"/>
    </row>
    <row r="44" spans="2:17" x14ac:dyDescent="0.25">
      <c r="B44" s="242"/>
      <c r="C44" s="126" t="str">
        <f>'Enexis  - Stedin model - horz'!D88</f>
        <v>G: NieuweMeter</v>
      </c>
      <c r="D44" s="123" t="str">
        <f>'Enexis  - Stedin model - horz'!E88</f>
        <v>Niet</v>
      </c>
      <c r="E44" s="113"/>
      <c r="F44" s="242"/>
      <c r="G44" s="126" t="str">
        <f>'Enexis  - Stedin model - horz'!D84</f>
        <v>E: OudeAantalFase</v>
      </c>
      <c r="H44" s="123" t="str">
        <f>'Enexis  - Stedin model - horz'!E84</f>
        <v>Niet</v>
      </c>
      <c r="I44" s="113"/>
      <c r="J44" s="245"/>
      <c r="K44" s="126" t="str">
        <f>'Enexis  - Stedin model - horz'!D103</f>
        <v>NieuweMeter [+]</v>
      </c>
      <c r="L44" s="88" t="str">
        <f>'Enexis  - Stedin model - horz'!E103</f>
        <v>Niet</v>
      </c>
      <c r="M44" s="113"/>
      <c r="N44" s="244"/>
      <c r="O44" s="126" t="str">
        <f>'Enexis  - Stedin model - horz'!D97</f>
        <v>RedenNietDoortrekken</v>
      </c>
      <c r="P44" s="88" t="str">
        <f>'Enexis  - Stedin model - horz'!E97</f>
        <v>Niet</v>
      </c>
      <c r="Q44" s="113"/>
    </row>
    <row r="45" spans="2:17" x14ac:dyDescent="0.25">
      <c r="B45" s="242"/>
      <c r="C45" s="126" t="str">
        <f>'Enexis  - Stedin model - horz'!D90</f>
        <v>G: WijzeOplevering</v>
      </c>
      <c r="D45" s="123" t="str">
        <f>'Enexis  - Stedin model - horz'!E90</f>
        <v>Niet</v>
      </c>
      <c r="E45" s="113"/>
      <c r="F45" s="242"/>
      <c r="G45" s="126" t="str">
        <f>'Enexis  - Stedin model - horz'!D87</f>
        <v>E: VerwijderdeMeter (ook Bestaande meter)</v>
      </c>
      <c r="H45" s="123" t="str">
        <f>'Enexis  - Stedin model - horz'!E87</f>
        <v>Niet</v>
      </c>
      <c r="I45" s="113"/>
      <c r="J45" s="113"/>
      <c r="K45" s="113"/>
      <c r="L45" s="113"/>
      <c r="M45" s="113"/>
      <c r="N45" s="245"/>
      <c r="O45" s="128" t="str">
        <f>'Enexis  - Stedin model - horz'!D98</f>
        <v>IsKabelInEVIngevoerd</v>
      </c>
      <c r="P45" s="88" t="str">
        <f>'Enexis  - Stedin model - horz'!E98</f>
        <v>Niet</v>
      </c>
      <c r="Q45" s="113"/>
    </row>
    <row r="46" spans="2:17" x14ac:dyDescent="0.25">
      <c r="E46" s="129"/>
      <c r="F46" s="242"/>
      <c r="G46" s="126" t="str">
        <f>'Enexis  - Stedin model - horz'!D89</f>
        <v>E: NieuweMeter</v>
      </c>
      <c r="H46" s="123" t="str">
        <f>'Enexis  - Stedin model - horz'!E89</f>
        <v>Niet</v>
      </c>
      <c r="I46" s="113"/>
      <c r="J46" s="113"/>
      <c r="K46" s="113"/>
      <c r="L46" s="113"/>
      <c r="M46" s="113"/>
      <c r="N46" s="113"/>
      <c r="O46" s="113"/>
      <c r="P46" s="113"/>
      <c r="Q46" s="113"/>
    </row>
    <row r="47" spans="2:17" x14ac:dyDescent="0.25">
      <c r="E47" s="129"/>
      <c r="F47" s="242"/>
      <c r="G47" s="126" t="str">
        <f>'Enexis  - Stedin model - horz'!D91</f>
        <v>E: WijzeOplevering</v>
      </c>
      <c r="H47" s="123" t="str">
        <f>'Enexis  - Stedin model - horz'!E91</f>
        <v>Niet</v>
      </c>
      <c r="I47" s="113"/>
      <c r="J47" s="113"/>
      <c r="K47" s="113"/>
      <c r="L47" s="113"/>
      <c r="M47" s="113"/>
      <c r="N47" s="113"/>
      <c r="O47" s="113"/>
      <c r="P47" s="113"/>
      <c r="Q47" s="113"/>
    </row>
    <row r="48" spans="2:17" ht="14.45" customHeight="1" x14ac:dyDescent="0.25">
      <c r="E48" s="129"/>
      <c r="F48" s="242"/>
      <c r="G48" s="126" t="str">
        <f>'Enexis  - Stedin model - horz'!D92</f>
        <v>Tariefschakeling</v>
      </c>
      <c r="H48" s="123" t="str">
        <f>'Enexis  - Stedin model - horz'!E92</f>
        <v>Niet</v>
      </c>
      <c r="I48" s="113"/>
      <c r="J48" s="113"/>
      <c r="K48" s="113"/>
      <c r="L48" s="113"/>
      <c r="M48" s="113"/>
      <c r="N48" s="113"/>
      <c r="O48" s="113"/>
      <c r="P48" s="113"/>
      <c r="Q48" s="113"/>
    </row>
    <row r="50" spans="2:16" ht="2.4500000000000002" customHeight="1" x14ac:dyDescent="0.25">
      <c r="B50" s="124"/>
      <c r="C50" s="124"/>
      <c r="D50" s="124"/>
      <c r="E50" s="124"/>
      <c r="F50" s="124"/>
      <c r="G50" s="124"/>
      <c r="H50" s="124"/>
      <c r="I50" s="124"/>
      <c r="J50" s="124"/>
      <c r="K50" s="124"/>
      <c r="L50" s="124"/>
      <c r="M50" s="124"/>
      <c r="N50" s="124"/>
      <c r="O50" s="124"/>
      <c r="P50" s="124"/>
    </row>
    <row r="52" spans="2:16" x14ac:dyDescent="0.25">
      <c r="C52" s="210" t="s">
        <v>167</v>
      </c>
      <c r="D52" s="210" t="s">
        <v>575</v>
      </c>
    </row>
    <row r="53" spans="2:16" x14ac:dyDescent="0.25">
      <c r="B53" s="243" t="s">
        <v>167</v>
      </c>
      <c r="C53" s="126" t="str">
        <f>Scenario!N1</f>
        <v>AGP: Persrapport (Gas)</v>
      </c>
      <c r="D53" s="86" t="str">
        <f>Scenario!N2</f>
        <v>Nee</v>
      </c>
    </row>
    <row r="54" spans="2:16" x14ac:dyDescent="0.25">
      <c r="B54" s="244"/>
      <c r="C54" s="126" t="str">
        <f>Scenario!O1</f>
        <v>TG: Foto meter oud</v>
      </c>
      <c r="D54" s="86" t="str">
        <f>Scenario!O2</f>
        <v>Nee</v>
      </c>
    </row>
    <row r="55" spans="2:16" x14ac:dyDescent="0.25">
      <c r="B55" s="244"/>
      <c r="C55" s="126" t="str">
        <f>Scenario!P1</f>
        <v>TG: Foto stand oud</v>
      </c>
      <c r="D55" s="86" t="str">
        <f>Scenario!P2</f>
        <v>Nee</v>
      </c>
    </row>
    <row r="56" spans="2:16" x14ac:dyDescent="0.25">
      <c r="B56" s="244"/>
      <c r="C56" s="126" t="str">
        <f>Scenario!Q1</f>
        <v>TG: Foto meter nieuw</v>
      </c>
      <c r="D56" s="86" t="str">
        <f>Scenario!Q2</f>
        <v>Nee</v>
      </c>
    </row>
    <row r="57" spans="2:16" x14ac:dyDescent="0.25">
      <c r="B57" s="244"/>
      <c r="C57" s="126" t="str">
        <f>Scenario!R1</f>
        <v>TG: Foto stand nieuw</v>
      </c>
      <c r="D57" s="86" t="str">
        <f>Scenario!R2</f>
        <v>Nee</v>
      </c>
    </row>
    <row r="58" spans="2:16" x14ac:dyDescent="0.25">
      <c r="B58" s="244"/>
      <c r="C58" s="126" t="str">
        <f>Scenario!S1</f>
        <v>AGP: Saneerfoto 1</v>
      </c>
      <c r="D58" s="86" t="str">
        <f>Scenario!S2</f>
        <v>Nee</v>
      </c>
    </row>
    <row r="59" spans="2:16" x14ac:dyDescent="0.25">
      <c r="B59" s="244"/>
      <c r="C59" s="126" t="str">
        <f>Scenario!T1</f>
        <v>AGP: Saneerfoto 2</v>
      </c>
      <c r="D59" s="86" t="str">
        <f>Scenario!T2</f>
        <v>Nee</v>
      </c>
    </row>
    <row r="60" spans="2:16" x14ac:dyDescent="0.25">
      <c r="B60" s="244"/>
      <c r="C60" s="126" t="str">
        <f>Scenario!U1</f>
        <v>AGP: Saneerfoto 3</v>
      </c>
      <c r="D60" s="86" t="str">
        <f>Scenario!U2</f>
        <v>Nee</v>
      </c>
    </row>
    <row r="61" spans="2:16" x14ac:dyDescent="0.25">
      <c r="B61" s="244"/>
      <c r="C61" s="126" t="str">
        <f>Scenario!V1</f>
        <v>AGP: Saneerfoto 4</v>
      </c>
      <c r="D61" s="86" t="str">
        <f>Scenario!V2</f>
        <v>Nee</v>
      </c>
    </row>
    <row r="62" spans="2:16" x14ac:dyDescent="0.25">
      <c r="B62" s="245"/>
      <c r="C62" s="126" t="str">
        <f>Scenario!W1</f>
        <v>AGP: Saneerfoto 5</v>
      </c>
      <c r="D62" s="86" t="str">
        <f>Scenario!W2</f>
        <v>Nee</v>
      </c>
    </row>
    <row r="64" spans="2:16" ht="14.45" customHeight="1" x14ac:dyDescent="0.25">
      <c r="C64" s="257" t="s">
        <v>726</v>
      </c>
      <c r="D64" s="257"/>
    </row>
    <row r="65" spans="3:4" x14ac:dyDescent="0.25">
      <c r="C65" s="257"/>
      <c r="D65" s="257"/>
    </row>
    <row r="66" spans="3:4" x14ac:dyDescent="0.25">
      <c r="C66" s="257"/>
      <c r="D66" s="257"/>
    </row>
  </sheetData>
  <mergeCells count="23">
    <mergeCell ref="C64:D66"/>
    <mergeCell ref="J14:J27"/>
    <mergeCell ref="N14:N17"/>
    <mergeCell ref="N20:N23"/>
    <mergeCell ref="N26:N28"/>
    <mergeCell ref="J41:J44"/>
    <mergeCell ref="N41:N45"/>
    <mergeCell ref="R5:R6"/>
    <mergeCell ref="R7:R11"/>
    <mergeCell ref="B14:B36"/>
    <mergeCell ref="E5:F5"/>
    <mergeCell ref="E4:F4"/>
    <mergeCell ref="E6:F6"/>
    <mergeCell ref="E7:F7"/>
    <mergeCell ref="E8:F8"/>
    <mergeCell ref="E9:F9"/>
    <mergeCell ref="E10:F10"/>
    <mergeCell ref="E11:F11"/>
    <mergeCell ref="B41:B45"/>
    <mergeCell ref="F14:F33"/>
    <mergeCell ref="F41:F48"/>
    <mergeCell ref="B53:B62"/>
    <mergeCell ref="D2:F2"/>
  </mergeCells>
  <conditionalFormatting sqref="D14:E36 D41:E45 H28:L33 H14:J14 H15:I27 Q14:Q33 Q41:Q48 M28 O18 P14:P18 H41:J41 H45:L48 H42:I44 L14:L27 L41:L44 O24:P24 P20:P23 M29:P33 P26:P28">
    <cfRule type="cellIs" dxfId="725" priority="17" operator="equal">
      <formula>"Optie"</formula>
    </cfRule>
    <cfRule type="cellIs" dxfId="724" priority="18" operator="equal">
      <formula>"Nvt"</formula>
    </cfRule>
    <cfRule type="cellIs" dxfId="723" priority="19" operator="equal">
      <formula>"Nee"</formula>
    </cfRule>
    <cfRule type="cellIs" dxfId="722" priority="20" operator="equal">
      <formula>"Ja"</formula>
    </cfRule>
  </conditionalFormatting>
  <conditionalFormatting sqref="G11">
    <cfRule type="cellIs" dxfId="721" priority="15" operator="equal">
      <formula>"GEEF WAARDE OP!"</formula>
    </cfRule>
    <cfRule type="cellIs" dxfId="720" priority="16" operator="equal">
      <formula>"Geen actie noodzakelijk!"</formula>
    </cfRule>
  </conditionalFormatting>
  <conditionalFormatting sqref="D53:D62">
    <cfRule type="cellIs" dxfId="719" priority="13" operator="equal">
      <formula>"Nee"</formula>
    </cfRule>
    <cfRule type="cellIs" dxfId="718" priority="14" operator="equal">
      <formula>"Ja"</formula>
    </cfRule>
  </conditionalFormatting>
  <conditionalFormatting sqref="M41:N41 M14:N14 M15:M27 M46:P48 M42:M45 P41:P45">
    <cfRule type="cellIs" dxfId="717" priority="9" operator="equal">
      <formula>"Optie"</formula>
    </cfRule>
    <cfRule type="cellIs" dxfId="716" priority="10" operator="equal">
      <formula>"Nvt"</formula>
    </cfRule>
    <cfRule type="cellIs" dxfId="715" priority="11" operator="equal">
      <formula>"Nee"</formula>
    </cfRule>
    <cfRule type="cellIs" dxfId="714" priority="12" operator="equal">
      <formula>"Ja"</formula>
    </cfRule>
  </conditionalFormatting>
  <dataValidations count="7">
    <dataValidation type="list" allowBlank="1" showInputMessage="1" showErrorMessage="1" sqref="D5" xr:uid="{00000000-0002-0000-0200-000000000000}">
      <formula1>"Nieuw aanleggen,Verplaatsen,Vervangen,Gedeeltelijk vervangen,Overzetten,Verwijderen,Doortrekken bouw,Wijzigen dimensie,Vastleggen informatie,Geen"</formula1>
    </dataValidation>
    <dataValidation type="list" allowBlank="1" showInputMessage="1" showErrorMessage="1" sqref="D6" xr:uid="{00000000-0002-0000-0200-000001000000}">
      <formula1>"Aanleggen,Verplaatsen,Vervangen,Verwijderen,Vanuit werkvoorbereiding,Vastleggen informatie,Geen"</formula1>
    </dataValidation>
    <dataValidation type="list" allowBlank="1" showInputMessage="1" showErrorMessage="1" sqref="D7" xr:uid="{00000000-0002-0000-0200-000002000000}">
      <formula1>"Plaatsen,Verplaatsen,Verwijderen,Wisselen,Vastleggen informatie,Geen"</formula1>
    </dataValidation>
    <dataValidation type="list" allowBlank="1" showInputMessage="1" showErrorMessage="1" sqref="D8:E8" xr:uid="{00000000-0002-0000-0200-000003000000}">
      <formula1>"Permanent,Tijdelijk,Bouw"</formula1>
    </dataValidation>
    <dataValidation type="list" allowBlank="1" showInputMessage="1" showErrorMessage="1" sqref="D9:E9" xr:uid="{00000000-0002-0000-0200-000004000000}">
      <formula1>"In aanleg,In bedrijf,Uit bedrijf,Sloop"</formula1>
    </dataValidation>
    <dataValidation type="list" allowBlank="1" showInputMessage="1" showErrorMessage="1" sqref="D10:E10" xr:uid="{00000000-0002-0000-0200-000005000000}">
      <formula1>"Verlagen,Verzwaren,Geen"</formula1>
    </dataValidation>
    <dataValidation type="list" allowBlank="1" showInputMessage="1" showErrorMessage="1" sqref="E11" xr:uid="{00000000-0002-0000-0200-000006000000}">
      <formula1>"Verplaatsen,Vervangen,Geen"</formula1>
    </dataValidation>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7000000}">
          <x14:formula1>
            <xm:f>Scenario!$A$34:$A$52</xm:f>
          </x14:formula1>
          <xm:sqref>D2:F2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Blad4">
    <tabColor rgb="FFFFFF00"/>
  </sheetPr>
  <dimension ref="A1:U43"/>
  <sheetViews>
    <sheetView zoomScale="85" zoomScaleNormal="85" workbookViewId="0">
      <selection activeCell="P4" sqref="P4:Q4"/>
    </sheetView>
  </sheetViews>
  <sheetFormatPr defaultRowHeight="15" x14ac:dyDescent="0.25"/>
  <cols>
    <col min="1" max="1" width="2.28515625" customWidth="1"/>
    <col min="2" max="2" width="22.28515625" customWidth="1"/>
    <col min="3" max="3" width="11.140625" customWidth="1"/>
    <col min="4" max="4" width="8.85546875" customWidth="1"/>
    <col min="5" max="6" width="2.28515625" customWidth="1"/>
    <col min="7" max="7" width="15.5703125" customWidth="1"/>
    <col min="8" max="8" width="4.42578125" customWidth="1"/>
    <col min="9" max="9" width="2.28515625" customWidth="1"/>
    <col min="10" max="10" width="16.7109375" customWidth="1"/>
    <col min="11" max="11" width="5.5703125" customWidth="1"/>
    <col min="12" max="12" width="2.28515625" customWidth="1"/>
    <col min="13" max="13" width="15.5703125" customWidth="1"/>
    <col min="14" max="14" width="4.42578125" customWidth="1"/>
    <col min="15" max="15" width="2.28515625" customWidth="1"/>
    <col min="16" max="16" width="16.7109375" customWidth="1"/>
    <col min="17" max="17" width="5.5703125" customWidth="1"/>
    <col min="18" max="18" width="2.28515625" customWidth="1"/>
    <col min="19" max="19" width="30.85546875" customWidth="1"/>
    <col min="20" max="20" width="24.28515625" customWidth="1"/>
    <col min="21" max="21" width="2.28515625" customWidth="1"/>
  </cols>
  <sheetData>
    <row r="1" spans="1:21" x14ac:dyDescent="0.25">
      <c r="A1" s="264" t="s">
        <v>622</v>
      </c>
      <c r="B1" s="264"/>
      <c r="C1" s="264"/>
      <c r="D1" s="264"/>
      <c r="E1" s="264"/>
      <c r="F1" s="264"/>
      <c r="G1" s="264"/>
      <c r="H1" s="264"/>
      <c r="I1" s="264"/>
      <c r="J1" s="264"/>
      <c r="K1" s="264"/>
      <c r="L1" s="264"/>
      <c r="M1" s="264"/>
      <c r="N1" s="264"/>
      <c r="O1" s="264"/>
      <c r="P1" s="264"/>
      <c r="Q1" s="264"/>
      <c r="R1" s="264"/>
      <c r="S1" s="264"/>
      <c r="T1" s="264"/>
      <c r="U1" s="264"/>
    </row>
    <row r="2" spans="1:21" x14ac:dyDescent="0.25">
      <c r="A2" s="153"/>
      <c r="B2" s="153"/>
      <c r="C2" s="153"/>
      <c r="D2" s="153"/>
      <c r="E2" s="153"/>
      <c r="F2" s="153"/>
      <c r="G2" s="153"/>
      <c r="H2" s="153"/>
      <c r="I2" s="153"/>
      <c r="J2" s="153"/>
      <c r="K2" s="153"/>
      <c r="L2" s="153"/>
      <c r="M2" s="153"/>
      <c r="N2" s="153"/>
      <c r="O2" s="153"/>
      <c r="P2" s="153"/>
      <c r="Q2" s="153"/>
      <c r="R2" s="153"/>
      <c r="S2" s="153"/>
      <c r="T2" s="153"/>
      <c r="U2" s="153"/>
    </row>
    <row r="3" spans="1:21" x14ac:dyDescent="0.25">
      <c r="A3" s="153"/>
      <c r="B3" s="132" t="s">
        <v>623</v>
      </c>
      <c r="C3" s="132"/>
      <c r="D3" s="132"/>
      <c r="E3" s="132"/>
      <c r="F3" s="153"/>
      <c r="G3" s="132" t="s">
        <v>643</v>
      </c>
      <c r="H3" s="132"/>
      <c r="I3" s="132"/>
      <c r="J3" s="132"/>
      <c r="K3" s="154"/>
      <c r="L3" s="153"/>
      <c r="M3" s="132" t="s">
        <v>644</v>
      </c>
      <c r="N3" s="132"/>
      <c r="O3" s="132"/>
      <c r="P3" s="132"/>
      <c r="Q3" s="154"/>
      <c r="R3" s="153"/>
      <c r="S3" s="274" t="s">
        <v>544</v>
      </c>
      <c r="T3" s="275"/>
      <c r="U3" s="153"/>
    </row>
    <row r="4" spans="1:21" x14ac:dyDescent="0.25">
      <c r="A4" s="153"/>
      <c r="B4" s="86" t="s">
        <v>624</v>
      </c>
      <c r="C4" s="258" t="str">
        <f>AGA!X18</f>
        <v>Ja</v>
      </c>
      <c r="D4" s="263"/>
      <c r="E4" s="259"/>
      <c r="F4" s="153"/>
      <c r="G4" s="258" t="s">
        <v>634</v>
      </c>
      <c r="H4" s="263"/>
      <c r="I4" s="259"/>
      <c r="J4" s="258" t="str">
        <f>AGA!X294</f>
        <v>Ja</v>
      </c>
      <c r="K4" s="259"/>
      <c r="L4" s="153"/>
      <c r="M4" s="258" t="s">
        <v>645</v>
      </c>
      <c r="N4" s="263"/>
      <c r="O4" s="259"/>
      <c r="P4" s="258" t="str">
        <f>AGA!X15</f>
        <v>Ja</v>
      </c>
      <c r="Q4" s="259"/>
      <c r="R4" s="153"/>
      <c r="S4" s="276" t="str">
        <f>Start!D2</f>
        <v>Volledig saneren</v>
      </c>
      <c r="T4" s="277"/>
      <c r="U4" s="153"/>
    </row>
    <row r="5" spans="1:21" x14ac:dyDescent="0.25">
      <c r="A5" s="153"/>
      <c r="B5" s="86" t="s">
        <v>625</v>
      </c>
      <c r="C5" s="258" t="str">
        <f>AGA!X2</f>
        <v>Ja</v>
      </c>
      <c r="D5" s="263"/>
      <c r="E5" s="259"/>
      <c r="F5" s="153"/>
      <c r="G5" s="258" t="s">
        <v>635</v>
      </c>
      <c r="H5" s="263"/>
      <c r="I5" s="259"/>
      <c r="J5" s="258" t="str">
        <f>AGA!X297</f>
        <v>Nee</v>
      </c>
      <c r="K5" s="259"/>
      <c r="L5" s="153"/>
      <c r="M5" s="258" t="s">
        <v>646</v>
      </c>
      <c r="N5" s="263"/>
      <c r="O5" s="259"/>
      <c r="P5" s="258" t="str">
        <f>AGA!X256</f>
        <v>Ja</v>
      </c>
      <c r="Q5" s="259"/>
      <c r="R5" s="153"/>
      <c r="S5" s="278"/>
      <c r="T5" s="279"/>
      <c r="U5" s="153"/>
    </row>
    <row r="6" spans="1:21" x14ac:dyDescent="0.25">
      <c r="A6" s="153"/>
      <c r="B6" s="86" t="s">
        <v>626</v>
      </c>
      <c r="C6" s="258" t="str">
        <f>AGA!X13</f>
        <v>Ja</v>
      </c>
      <c r="D6" s="263"/>
      <c r="E6" s="259"/>
      <c r="F6" s="153"/>
      <c r="G6" s="258" t="s">
        <v>636</v>
      </c>
      <c r="H6" s="263"/>
      <c r="I6" s="259"/>
      <c r="J6" s="258" t="str">
        <f>AGA!X296</f>
        <v>Ja</v>
      </c>
      <c r="K6" s="259"/>
      <c r="L6" s="153"/>
      <c r="M6" s="132" t="s">
        <v>647</v>
      </c>
      <c r="N6" s="132"/>
      <c r="O6" s="132"/>
      <c r="P6" s="132"/>
      <c r="Q6" s="154"/>
      <c r="R6" s="153"/>
      <c r="S6" s="153"/>
      <c r="T6" s="153"/>
      <c r="U6" s="153"/>
    </row>
    <row r="7" spans="1:21" x14ac:dyDescent="0.25">
      <c r="A7" s="153"/>
      <c r="B7" s="86" t="s">
        <v>627</v>
      </c>
      <c r="C7" s="258" t="str">
        <f>AGA!X14</f>
        <v>Ja</v>
      </c>
      <c r="D7" s="263"/>
      <c r="E7" s="259"/>
      <c r="F7" s="153"/>
      <c r="G7" s="258" t="s">
        <v>637</v>
      </c>
      <c r="H7" s="263"/>
      <c r="I7" s="259"/>
      <c r="J7" s="258" t="str">
        <f>AGA!X291</f>
        <v>Ja</v>
      </c>
      <c r="K7" s="259"/>
      <c r="L7" s="153"/>
      <c r="M7" s="260" t="str">
        <f>AGA!X19</f>
        <v>Optie</v>
      </c>
      <c r="N7" s="261"/>
      <c r="O7" s="261"/>
      <c r="P7" s="261"/>
      <c r="Q7" s="261"/>
      <c r="R7" s="153"/>
      <c r="S7" s="153"/>
      <c r="T7" s="153"/>
      <c r="U7" s="153"/>
    </row>
    <row r="8" spans="1:21" x14ac:dyDescent="0.25">
      <c r="A8" s="153"/>
      <c r="B8" s="86" t="s">
        <v>628</v>
      </c>
      <c r="C8" s="258" t="str">
        <f>AGA!X16</f>
        <v>Ja</v>
      </c>
      <c r="D8" s="263"/>
      <c r="E8" s="259"/>
      <c r="F8" s="153"/>
      <c r="G8" s="258" t="s">
        <v>638</v>
      </c>
      <c r="H8" s="263"/>
      <c r="I8" s="259"/>
      <c r="J8" s="258" t="str">
        <f>AGA!X289</f>
        <v>Ja</v>
      </c>
      <c r="K8" s="259"/>
      <c r="L8" s="153"/>
      <c r="M8" s="260"/>
      <c r="N8" s="261"/>
      <c r="O8" s="261"/>
      <c r="P8" s="261"/>
      <c r="Q8" s="261"/>
      <c r="R8" s="153"/>
      <c r="S8" s="153"/>
      <c r="T8" s="153"/>
      <c r="U8" s="153"/>
    </row>
    <row r="9" spans="1:21" x14ac:dyDescent="0.25">
      <c r="A9" s="153"/>
      <c r="B9" s="86" t="s">
        <v>629</v>
      </c>
      <c r="C9" s="258" t="str">
        <f>AGA!X22</f>
        <v>Nee</v>
      </c>
      <c r="D9" s="263"/>
      <c r="E9" s="259"/>
      <c r="F9" s="153"/>
      <c r="G9" s="258" t="s">
        <v>639</v>
      </c>
      <c r="H9" s="263"/>
      <c r="I9" s="259"/>
      <c r="J9" s="258" t="str">
        <f>AGA!X290</f>
        <v>Ja</v>
      </c>
      <c r="K9" s="259"/>
      <c r="L9" s="153"/>
      <c r="M9" s="260"/>
      <c r="N9" s="261"/>
      <c r="O9" s="261"/>
      <c r="P9" s="261"/>
      <c r="Q9" s="261"/>
      <c r="R9" s="153"/>
      <c r="S9" s="153"/>
      <c r="T9" s="153"/>
      <c r="U9" s="153"/>
    </row>
    <row r="10" spans="1:21" x14ac:dyDescent="0.25">
      <c r="A10" s="153"/>
      <c r="B10" s="86" t="s">
        <v>630</v>
      </c>
      <c r="C10" s="258" t="s">
        <v>341</v>
      </c>
      <c r="D10" s="263"/>
      <c r="E10" s="259"/>
      <c r="F10" s="153"/>
      <c r="G10" s="258" t="s">
        <v>640</v>
      </c>
      <c r="H10" s="263"/>
      <c r="I10" s="259"/>
      <c r="J10" s="258" t="str">
        <f>AGA!X292</f>
        <v>Ja</v>
      </c>
      <c r="K10" s="259"/>
      <c r="L10" s="153"/>
      <c r="M10" s="260"/>
      <c r="N10" s="261"/>
      <c r="O10" s="261"/>
      <c r="P10" s="261"/>
      <c r="Q10" s="261"/>
      <c r="R10" s="153"/>
      <c r="S10" s="153"/>
      <c r="T10" s="153"/>
      <c r="U10" s="153"/>
    </row>
    <row r="11" spans="1:21" x14ac:dyDescent="0.25">
      <c r="A11" s="153"/>
      <c r="B11" s="86" t="s">
        <v>631</v>
      </c>
      <c r="C11" s="258" t="str">
        <f>AGA!X17</f>
        <v>Optie</v>
      </c>
      <c r="D11" s="263"/>
      <c r="E11" s="259"/>
      <c r="F11" s="153"/>
      <c r="G11" s="258" t="s">
        <v>641</v>
      </c>
      <c r="H11" s="263"/>
      <c r="I11" s="259"/>
      <c r="J11" s="258" t="str">
        <f>AGA!X293</f>
        <v>Optie</v>
      </c>
      <c r="K11" s="259"/>
      <c r="L11" s="153"/>
      <c r="M11" s="260"/>
      <c r="N11" s="261"/>
      <c r="O11" s="261"/>
      <c r="P11" s="261"/>
      <c r="Q11" s="261"/>
      <c r="R11" s="153"/>
      <c r="S11" s="153"/>
      <c r="T11" s="153"/>
      <c r="U11" s="153"/>
    </row>
    <row r="12" spans="1:21" x14ac:dyDescent="0.25">
      <c r="A12" s="153"/>
      <c r="B12" s="86" t="s">
        <v>632</v>
      </c>
      <c r="C12" s="258" t="s">
        <v>341</v>
      </c>
      <c r="D12" s="263"/>
      <c r="E12" s="259"/>
      <c r="F12" s="153"/>
      <c r="G12" s="258" t="s">
        <v>642</v>
      </c>
      <c r="H12" s="263"/>
      <c r="I12" s="259"/>
      <c r="J12" s="258" t="str">
        <f>AGA!X295</f>
        <v>Optie</v>
      </c>
      <c r="K12" s="259"/>
      <c r="L12" s="153"/>
      <c r="M12" s="260"/>
      <c r="N12" s="261"/>
      <c r="O12" s="261"/>
      <c r="P12" s="261"/>
      <c r="Q12" s="261"/>
      <c r="R12" s="153"/>
      <c r="S12" s="153"/>
      <c r="T12" s="153"/>
      <c r="U12" s="153"/>
    </row>
    <row r="13" spans="1:21" x14ac:dyDescent="0.25">
      <c r="A13" s="153"/>
      <c r="B13" s="86" t="s">
        <v>633</v>
      </c>
      <c r="C13" s="258"/>
      <c r="D13" s="263"/>
      <c r="E13" s="263"/>
      <c r="F13" s="263"/>
      <c r="G13" s="263"/>
      <c r="H13" s="263"/>
      <c r="I13" s="263"/>
      <c r="J13" s="263"/>
      <c r="K13" s="259"/>
      <c r="L13" s="153"/>
      <c r="M13" s="260"/>
      <c r="N13" s="261"/>
      <c r="O13" s="261"/>
      <c r="P13" s="261"/>
      <c r="Q13" s="261"/>
      <c r="R13" s="153"/>
      <c r="S13" s="153"/>
      <c r="T13" s="153"/>
      <c r="U13" s="153"/>
    </row>
    <row r="14" spans="1:21" x14ac:dyDescent="0.25">
      <c r="A14" s="153"/>
      <c r="B14" s="153"/>
      <c r="C14" s="153"/>
      <c r="D14" s="153"/>
      <c r="E14" s="153"/>
      <c r="F14" s="153"/>
      <c r="G14" s="153"/>
      <c r="H14" s="153"/>
      <c r="I14" s="153"/>
      <c r="J14" s="153"/>
      <c r="K14" s="153"/>
      <c r="L14" s="153"/>
      <c r="M14" s="153"/>
      <c r="N14" s="153"/>
      <c r="O14" s="153"/>
      <c r="P14" s="153"/>
      <c r="Q14" s="153"/>
      <c r="R14" s="153"/>
      <c r="S14" s="153"/>
      <c r="T14" s="153"/>
      <c r="U14" s="153"/>
    </row>
    <row r="15" spans="1:21" ht="6" customHeight="1" x14ac:dyDescent="0.25">
      <c r="S15" s="129"/>
      <c r="T15" s="129"/>
      <c r="U15" s="129"/>
    </row>
    <row r="16" spans="1:21" x14ac:dyDescent="0.25">
      <c r="A16" s="153"/>
      <c r="B16" s="153"/>
      <c r="C16" s="153"/>
      <c r="D16" s="153"/>
      <c r="E16" s="153"/>
      <c r="F16" s="153"/>
      <c r="G16" s="153"/>
      <c r="H16" s="153"/>
      <c r="I16" s="153"/>
      <c r="J16" s="153"/>
      <c r="K16" s="153"/>
      <c r="L16" s="153"/>
      <c r="M16" s="153"/>
      <c r="N16" s="153"/>
      <c r="O16" s="153"/>
      <c r="P16" s="153"/>
      <c r="Q16" s="153"/>
      <c r="R16" s="153"/>
      <c r="S16" s="153"/>
      <c r="T16" s="153"/>
      <c r="U16" s="153"/>
    </row>
    <row r="17" spans="1:21" x14ac:dyDescent="0.25">
      <c r="A17" s="153"/>
      <c r="B17" s="152" t="s">
        <v>648</v>
      </c>
      <c r="C17" s="152"/>
      <c r="D17" s="152"/>
      <c r="E17" s="152"/>
      <c r="F17" s="152"/>
      <c r="G17" s="152"/>
      <c r="H17" s="152"/>
      <c r="I17" s="152"/>
      <c r="J17" s="152"/>
      <c r="K17" s="152"/>
      <c r="L17" s="152"/>
      <c r="M17" s="152"/>
      <c r="N17" s="152"/>
      <c r="O17" s="152"/>
      <c r="P17" s="152"/>
      <c r="Q17" s="152"/>
      <c r="R17" s="153"/>
      <c r="S17" s="153"/>
      <c r="T17" s="153"/>
      <c r="U17" s="153"/>
    </row>
    <row r="18" spans="1:21" x14ac:dyDescent="0.25">
      <c r="A18" s="153"/>
      <c r="B18" s="86" t="s">
        <v>649</v>
      </c>
      <c r="C18" s="258" t="str">
        <f>AGA!X89</f>
        <v>Niet</v>
      </c>
      <c r="D18" s="263"/>
      <c r="E18" s="259"/>
      <c r="F18" s="153"/>
      <c r="G18" s="258" t="s">
        <v>655</v>
      </c>
      <c r="H18" s="263"/>
      <c r="I18" s="259"/>
      <c r="J18" s="258" t="str">
        <f>AGA!X97</f>
        <v>Niet</v>
      </c>
      <c r="K18" s="259"/>
      <c r="L18" s="153"/>
      <c r="M18" s="258" t="s">
        <v>661</v>
      </c>
      <c r="N18" s="263"/>
      <c r="O18" s="259"/>
      <c r="P18" s="258" t="str">
        <f>AGA!X115</f>
        <v>Niet</v>
      </c>
      <c r="Q18" s="259"/>
      <c r="R18" s="153"/>
      <c r="S18" s="153"/>
      <c r="T18" s="153"/>
      <c r="U18" s="153"/>
    </row>
    <row r="19" spans="1:21" x14ac:dyDescent="0.25">
      <c r="A19" s="153"/>
      <c r="B19" s="86" t="s">
        <v>650</v>
      </c>
      <c r="C19" s="258" t="str">
        <f>AGA!X91</f>
        <v>Niet</v>
      </c>
      <c r="D19" s="263"/>
      <c r="E19" s="259"/>
      <c r="F19" s="153"/>
      <c r="G19" s="258" t="s">
        <v>656</v>
      </c>
      <c r="H19" s="263"/>
      <c r="I19" s="259"/>
      <c r="J19" s="258" t="str">
        <f>AGA!X100</f>
        <v>Niet</v>
      </c>
      <c r="K19" s="259"/>
      <c r="L19" s="153"/>
      <c r="M19" s="258" t="s">
        <v>662</v>
      </c>
      <c r="N19" s="263"/>
      <c r="O19" s="259"/>
      <c r="P19" s="258" t="str">
        <f>AGA!X94</f>
        <v>Niet</v>
      </c>
      <c r="Q19" s="259"/>
      <c r="R19" s="153"/>
      <c r="S19" s="153"/>
      <c r="T19" s="153"/>
      <c r="U19" s="153"/>
    </row>
    <row r="20" spans="1:21" x14ac:dyDescent="0.25">
      <c r="A20" s="153"/>
      <c r="B20" s="86" t="s">
        <v>651</v>
      </c>
      <c r="C20" s="258" t="str">
        <f>AGA!X95</f>
        <v>Niet</v>
      </c>
      <c r="D20" s="263"/>
      <c r="E20" s="259"/>
      <c r="F20" s="153"/>
      <c r="G20" s="258" t="s">
        <v>657</v>
      </c>
      <c r="H20" s="263"/>
      <c r="I20" s="259"/>
      <c r="J20" s="258" t="str">
        <f>AGA!X101</f>
        <v>Niet</v>
      </c>
      <c r="K20" s="259"/>
      <c r="L20" s="153"/>
      <c r="M20" s="258" t="s">
        <v>663</v>
      </c>
      <c r="N20" s="263"/>
      <c r="O20" s="259"/>
      <c r="P20" s="258" t="str">
        <f>AGA!X98</f>
        <v>Niet</v>
      </c>
      <c r="Q20" s="259"/>
      <c r="R20" s="153"/>
      <c r="S20" s="153"/>
      <c r="T20" s="153"/>
      <c r="U20" s="153"/>
    </row>
    <row r="21" spans="1:21" x14ac:dyDescent="0.25">
      <c r="A21" s="153"/>
      <c r="B21" s="86" t="s">
        <v>652</v>
      </c>
      <c r="C21" s="258" t="str">
        <f>AGA!X99</f>
        <v>Niet</v>
      </c>
      <c r="D21" s="263"/>
      <c r="E21" s="259"/>
      <c r="F21" s="153"/>
      <c r="G21" s="258" t="s">
        <v>658</v>
      </c>
      <c r="H21" s="263"/>
      <c r="I21" s="259"/>
      <c r="J21" s="160" t="str">
        <f>AGA!X104</f>
        <v>Niet</v>
      </c>
      <c r="K21" s="132" t="s">
        <v>667</v>
      </c>
      <c r="L21" s="153"/>
      <c r="M21" s="258" t="s">
        <v>664</v>
      </c>
      <c r="N21" s="263"/>
      <c r="O21" s="259"/>
      <c r="P21" s="86" t="str">
        <f>AGA!X103</f>
        <v>Niet</v>
      </c>
      <c r="Q21" s="155" t="s">
        <v>668</v>
      </c>
      <c r="R21" s="153"/>
      <c r="S21" s="153"/>
      <c r="T21" s="153"/>
      <c r="U21" s="153"/>
    </row>
    <row r="22" spans="1:21" x14ac:dyDescent="0.25">
      <c r="A22" s="153"/>
      <c r="B22" s="86" t="s">
        <v>653</v>
      </c>
      <c r="C22" s="258" t="str">
        <f>AGA!X93</f>
        <v>Niet</v>
      </c>
      <c r="D22" s="263"/>
      <c r="E22" s="259"/>
      <c r="F22" s="153"/>
      <c r="G22" s="258" t="s">
        <v>659</v>
      </c>
      <c r="H22" s="263"/>
      <c r="I22" s="259"/>
      <c r="J22" s="258" t="str">
        <f>AGA!X105</f>
        <v>Niet</v>
      </c>
      <c r="K22" s="259"/>
      <c r="L22" s="153"/>
      <c r="M22" s="262" t="s">
        <v>665</v>
      </c>
      <c r="N22" s="262"/>
      <c r="O22" s="262"/>
      <c r="P22" s="86" t="str">
        <f>AGA!X102</f>
        <v>Niet</v>
      </c>
      <c r="Q22" s="155" t="s">
        <v>668</v>
      </c>
      <c r="R22" s="153"/>
      <c r="S22" s="153"/>
      <c r="T22" s="153"/>
      <c r="U22" s="153"/>
    </row>
    <row r="23" spans="1:21" x14ac:dyDescent="0.25">
      <c r="A23" s="153"/>
      <c r="B23" s="86" t="s">
        <v>654</v>
      </c>
      <c r="C23" s="258" t="str">
        <f>AGA!X92</f>
        <v>Niet</v>
      </c>
      <c r="D23" s="263"/>
      <c r="E23" s="259"/>
      <c r="F23" s="153"/>
      <c r="G23" s="258" t="s">
        <v>660</v>
      </c>
      <c r="H23" s="263"/>
      <c r="I23" s="259"/>
      <c r="J23" s="258" t="str">
        <f>AGA!X105</f>
        <v>Niet</v>
      </c>
      <c r="K23" s="259"/>
      <c r="L23" s="153"/>
      <c r="M23" s="258" t="s">
        <v>666</v>
      </c>
      <c r="N23" s="263"/>
      <c r="O23" s="259"/>
      <c r="P23" s="258" t="str">
        <f>AGA!X96</f>
        <v>Niet</v>
      </c>
      <c r="Q23" s="259"/>
      <c r="R23" s="153"/>
      <c r="S23" s="153"/>
      <c r="T23" s="153"/>
      <c r="U23" s="153"/>
    </row>
    <row r="24" spans="1:21" x14ac:dyDescent="0.25">
      <c r="A24" s="153"/>
      <c r="B24" s="153"/>
      <c r="C24" s="153"/>
      <c r="D24" s="153"/>
      <c r="E24" s="153"/>
      <c r="F24" s="153"/>
      <c r="G24" s="153"/>
      <c r="H24" s="153"/>
      <c r="I24" s="153"/>
      <c r="J24" s="153"/>
      <c r="K24" s="153"/>
      <c r="L24" s="153"/>
      <c r="M24" s="153"/>
      <c r="N24" s="153"/>
      <c r="O24" s="153"/>
      <c r="P24" s="153"/>
      <c r="Q24" s="153"/>
      <c r="R24" s="153"/>
      <c r="S24" s="153"/>
      <c r="T24" s="153"/>
      <c r="U24" s="153"/>
    </row>
    <row r="25" spans="1:21" x14ac:dyDescent="0.25">
      <c r="A25" s="153"/>
      <c r="B25" s="153"/>
      <c r="C25" s="86" t="s">
        <v>49</v>
      </c>
      <c r="D25" s="262" t="s">
        <v>45</v>
      </c>
      <c r="E25" s="262"/>
      <c r="F25" s="153"/>
      <c r="G25" s="88" t="s">
        <v>677</v>
      </c>
      <c r="H25" s="86" t="s">
        <v>675</v>
      </c>
      <c r="I25" s="153"/>
      <c r="J25" s="86" t="s">
        <v>676</v>
      </c>
      <c r="K25" s="153"/>
      <c r="L25" s="153"/>
      <c r="M25" s="88" t="s">
        <v>679</v>
      </c>
      <c r="N25" s="86" t="s">
        <v>675</v>
      </c>
      <c r="O25" s="153"/>
      <c r="P25" s="86" t="s">
        <v>676</v>
      </c>
      <c r="Q25" s="153"/>
      <c r="R25" s="153"/>
      <c r="S25" s="86" t="s">
        <v>680</v>
      </c>
      <c r="T25" s="86" t="s">
        <v>681</v>
      </c>
      <c r="U25" s="153"/>
    </row>
    <row r="26" spans="1:21" x14ac:dyDescent="0.25">
      <c r="A26" s="153"/>
      <c r="B26" s="86" t="s">
        <v>669</v>
      </c>
      <c r="C26" s="157"/>
      <c r="D26" s="272"/>
      <c r="E26" s="272"/>
      <c r="F26" s="153"/>
      <c r="G26" s="86" t="str">
        <f>AGA!X108</f>
        <v>Niet</v>
      </c>
      <c r="H26" s="86" t="str">
        <f>AGA!X108</f>
        <v>Niet</v>
      </c>
      <c r="I26" s="158" t="s">
        <v>674</v>
      </c>
      <c r="J26" s="86" t="str">
        <f>AGA!X108</f>
        <v>Niet</v>
      </c>
      <c r="K26" s="132" t="s">
        <v>678</v>
      </c>
      <c r="L26" s="153"/>
      <c r="M26" s="86" t="str">
        <f>AGA!X111</f>
        <v>Niet</v>
      </c>
      <c r="N26" s="86" t="str">
        <f>AGA!X111</f>
        <v>Niet</v>
      </c>
      <c r="O26" s="86" t="s">
        <v>674</v>
      </c>
      <c r="P26" s="86" t="str">
        <f>AGA!X111</f>
        <v>Niet</v>
      </c>
      <c r="Q26" s="132" t="s">
        <v>678</v>
      </c>
      <c r="R26" s="153"/>
      <c r="S26" s="86" t="str">
        <f>AGA!X133</f>
        <v>Niet</v>
      </c>
      <c r="T26" s="86" t="str">
        <f>AGA!X133</f>
        <v>Niet</v>
      </c>
      <c r="U26" s="153"/>
    </row>
    <row r="27" spans="1:21" x14ac:dyDescent="0.25">
      <c r="A27" s="153"/>
      <c r="B27" s="86" t="s">
        <v>670</v>
      </c>
      <c r="C27" s="86" t="str">
        <f>AGA!X119</f>
        <v>Niet</v>
      </c>
      <c r="D27" s="86" t="str">
        <f>AGA!X119</f>
        <v>Niet</v>
      </c>
      <c r="E27" s="132" t="s">
        <v>673</v>
      </c>
      <c r="F27" s="153"/>
      <c r="G27" s="86" t="str">
        <f>AGA!X119</f>
        <v>Niet</v>
      </c>
      <c r="H27" s="86" t="str">
        <f>AGA!X119</f>
        <v>Niet</v>
      </c>
      <c r="I27" s="158" t="s">
        <v>674</v>
      </c>
      <c r="J27" s="86" t="str">
        <f>AGA!X119</f>
        <v>Niet</v>
      </c>
      <c r="K27" s="132" t="s">
        <v>678</v>
      </c>
      <c r="L27" s="153"/>
      <c r="M27" s="86" t="str">
        <f>AGA!X125</f>
        <v>Niet</v>
      </c>
      <c r="N27" s="86" t="str">
        <f>AGA!X125</f>
        <v>Niet</v>
      </c>
      <c r="O27" s="86" t="s">
        <v>674</v>
      </c>
      <c r="P27" s="86" t="str">
        <f>AGA!X125</f>
        <v>Niet</v>
      </c>
      <c r="Q27" s="132" t="s">
        <v>678</v>
      </c>
      <c r="R27" s="153"/>
      <c r="S27" s="86"/>
      <c r="T27" s="86"/>
      <c r="U27" s="153"/>
    </row>
    <row r="28" spans="1:21" x14ac:dyDescent="0.25">
      <c r="A28" s="153"/>
      <c r="B28" s="86" t="s">
        <v>671</v>
      </c>
      <c r="C28" s="86"/>
      <c r="D28" s="86"/>
      <c r="E28" s="132" t="s">
        <v>673</v>
      </c>
      <c r="F28" s="153"/>
      <c r="G28" s="86"/>
      <c r="H28" s="86"/>
      <c r="I28" s="158" t="s">
        <v>674</v>
      </c>
      <c r="J28" s="86"/>
      <c r="K28" s="132" t="s">
        <v>678</v>
      </c>
      <c r="L28" s="153"/>
      <c r="M28" s="86"/>
      <c r="N28" s="86"/>
      <c r="O28" s="86" t="s">
        <v>674</v>
      </c>
      <c r="P28" s="86"/>
      <c r="Q28" s="132" t="s">
        <v>678</v>
      </c>
      <c r="R28" s="153"/>
      <c r="S28" s="86"/>
      <c r="T28" s="86"/>
      <c r="U28" s="153"/>
    </row>
    <row r="29" spans="1:21" x14ac:dyDescent="0.25">
      <c r="A29" s="153"/>
      <c r="B29" s="86" t="s">
        <v>672</v>
      </c>
      <c r="C29" s="86"/>
      <c r="D29" s="86"/>
      <c r="E29" s="132" t="s">
        <v>673</v>
      </c>
      <c r="F29" s="153"/>
      <c r="G29" s="86"/>
      <c r="H29" s="86"/>
      <c r="I29" s="158" t="s">
        <v>674</v>
      </c>
      <c r="J29" s="86"/>
      <c r="K29" s="132" t="s">
        <v>678</v>
      </c>
      <c r="L29" s="153"/>
      <c r="M29" s="86"/>
      <c r="N29" s="86"/>
      <c r="O29" s="86" t="s">
        <v>674</v>
      </c>
      <c r="P29" s="86"/>
      <c r="Q29" s="132" t="s">
        <v>678</v>
      </c>
      <c r="R29" s="153"/>
      <c r="S29" s="86"/>
      <c r="T29" s="86"/>
      <c r="U29" s="153"/>
    </row>
    <row r="30" spans="1:21" x14ac:dyDescent="0.25">
      <c r="A30" s="153"/>
      <c r="B30" s="153"/>
      <c r="C30" s="153"/>
      <c r="D30" s="153"/>
      <c r="E30" s="153"/>
      <c r="F30" s="153"/>
      <c r="G30" s="153"/>
      <c r="H30" s="153"/>
      <c r="I30" s="153"/>
      <c r="J30" s="153"/>
      <c r="K30" s="153"/>
      <c r="L30" s="153"/>
      <c r="M30" s="153"/>
      <c r="N30" s="153"/>
      <c r="O30" s="153"/>
      <c r="P30" s="153"/>
      <c r="Q30" s="153"/>
      <c r="R30" s="153"/>
      <c r="S30" s="153"/>
      <c r="T30" s="153"/>
      <c r="U30" s="153"/>
    </row>
    <row r="31" spans="1:21" x14ac:dyDescent="0.25">
      <c r="A31" s="153"/>
      <c r="B31" s="88" t="s">
        <v>102</v>
      </c>
      <c r="C31" s="86" t="str">
        <f>AGA!X258</f>
        <v>Optie</v>
      </c>
      <c r="D31" s="86" t="str">
        <f>AGA!X258</f>
        <v>Optie</v>
      </c>
      <c r="E31" s="132" t="s">
        <v>673</v>
      </c>
      <c r="F31" s="153"/>
      <c r="G31" s="86" t="str">
        <f>AGA!X258</f>
        <v>Optie</v>
      </c>
      <c r="H31" s="153"/>
      <c r="I31" s="153"/>
      <c r="J31" s="86" t="str">
        <f>AGA!X258</f>
        <v>Optie</v>
      </c>
      <c r="K31" s="132" t="s">
        <v>682</v>
      </c>
      <c r="L31" s="153"/>
      <c r="M31" s="86" t="s">
        <v>36</v>
      </c>
      <c r="N31" s="262" t="str">
        <f>AGA!X258</f>
        <v>Optie</v>
      </c>
      <c r="O31" s="262"/>
      <c r="P31" s="262"/>
      <c r="Q31" s="153"/>
      <c r="R31" s="153"/>
      <c r="S31" s="153"/>
      <c r="T31" s="153"/>
      <c r="U31" s="153"/>
    </row>
    <row r="32" spans="1:21" x14ac:dyDescent="0.25">
      <c r="A32" s="153"/>
      <c r="B32" s="153"/>
      <c r="C32" s="153"/>
      <c r="D32" s="153"/>
      <c r="E32" s="153"/>
      <c r="F32" s="153"/>
      <c r="G32" s="153"/>
      <c r="H32" s="153"/>
      <c r="I32" s="153"/>
      <c r="J32" s="153"/>
      <c r="K32" s="153"/>
      <c r="L32" s="153"/>
      <c r="M32" s="153"/>
      <c r="N32" s="153"/>
      <c r="O32" s="153"/>
      <c r="P32" s="153"/>
      <c r="Q32" s="153"/>
      <c r="R32" s="153"/>
      <c r="S32" s="153"/>
      <c r="T32" s="153"/>
      <c r="U32" s="153"/>
    </row>
    <row r="33" spans="1:21" ht="6" customHeight="1" x14ac:dyDescent="0.25">
      <c r="A33" s="156"/>
      <c r="B33" s="156"/>
      <c r="C33" s="156"/>
      <c r="D33" s="156"/>
      <c r="E33" s="156"/>
      <c r="F33" s="156"/>
      <c r="G33" s="156"/>
      <c r="H33" s="156"/>
      <c r="I33" s="156"/>
      <c r="J33" s="156"/>
      <c r="K33" s="156"/>
      <c r="L33" s="156"/>
      <c r="M33" s="156"/>
      <c r="N33" s="156"/>
      <c r="O33" s="156"/>
      <c r="P33" s="156"/>
      <c r="Q33" s="156"/>
      <c r="R33" s="156"/>
      <c r="S33" s="156"/>
      <c r="T33" s="156"/>
      <c r="U33" s="156"/>
    </row>
    <row r="34" spans="1:21" x14ac:dyDescent="0.25">
      <c r="A34" s="153"/>
      <c r="B34" s="153"/>
      <c r="C34" s="153"/>
      <c r="D34" s="153"/>
      <c r="E34" s="153"/>
      <c r="F34" s="153"/>
      <c r="G34" s="153"/>
      <c r="H34" s="153"/>
      <c r="I34" s="153"/>
      <c r="J34" s="153"/>
      <c r="K34" s="153"/>
      <c r="L34" s="153"/>
      <c r="M34" s="153"/>
      <c r="N34" s="153"/>
      <c r="O34" s="153"/>
      <c r="P34" s="153"/>
      <c r="Q34" s="153"/>
      <c r="R34" s="153"/>
      <c r="S34" s="153"/>
      <c r="T34" s="153"/>
      <c r="U34" s="153"/>
    </row>
    <row r="35" spans="1:21" x14ac:dyDescent="0.25">
      <c r="A35" s="153"/>
      <c r="B35" s="280" t="s">
        <v>683</v>
      </c>
      <c r="C35" s="280"/>
      <c r="D35" s="280"/>
      <c r="E35" s="280"/>
      <c r="F35" s="280"/>
      <c r="G35" s="280"/>
      <c r="H35" s="280"/>
      <c r="I35" s="280"/>
      <c r="J35" s="280"/>
      <c r="K35" s="280"/>
      <c r="L35" s="280"/>
      <c r="M35" s="280"/>
      <c r="N35" s="280"/>
      <c r="O35" s="280"/>
      <c r="P35" s="280"/>
      <c r="Q35" s="280"/>
      <c r="R35" s="280"/>
      <c r="S35" s="280"/>
      <c r="T35" s="280"/>
      <c r="U35" s="153"/>
    </row>
    <row r="36" spans="1:21" x14ac:dyDescent="0.25">
      <c r="A36" s="153"/>
      <c r="B36" s="265" t="str">
        <f>IF(C11="Ja","Ja",IF(C11="Nee","Nee",IF(C11="Optie","Optie","Nvt")))</f>
        <v>Optie</v>
      </c>
      <c r="C36" s="266"/>
      <c r="D36" s="266"/>
      <c r="E36" s="266"/>
      <c r="F36" s="266"/>
      <c r="G36" s="266"/>
      <c r="H36" s="266"/>
      <c r="I36" s="266"/>
      <c r="J36" s="266"/>
      <c r="K36" s="266"/>
      <c r="L36" s="266"/>
      <c r="M36" s="266"/>
      <c r="N36" s="266"/>
      <c r="O36" s="266"/>
      <c r="P36" s="263" t="str">
        <f>B36</f>
        <v>Optie</v>
      </c>
      <c r="Q36" s="263"/>
      <c r="R36" s="263"/>
      <c r="S36" s="263"/>
      <c r="T36" s="269" t="str">
        <f>B36</f>
        <v>Optie</v>
      </c>
      <c r="U36" s="153"/>
    </row>
    <row r="37" spans="1:21" x14ac:dyDescent="0.25">
      <c r="A37" s="153"/>
      <c r="B37" s="260"/>
      <c r="C37" s="261"/>
      <c r="D37" s="261"/>
      <c r="E37" s="261"/>
      <c r="F37" s="261"/>
      <c r="G37" s="261"/>
      <c r="H37" s="261"/>
      <c r="I37" s="261"/>
      <c r="J37" s="261"/>
      <c r="K37" s="261"/>
      <c r="L37" s="261"/>
      <c r="M37" s="261"/>
      <c r="N37" s="261"/>
      <c r="O37" s="261"/>
      <c r="P37" s="132" t="s">
        <v>684</v>
      </c>
      <c r="Q37" s="273" t="s">
        <v>350</v>
      </c>
      <c r="R37" s="273"/>
      <c r="S37" s="273"/>
      <c r="T37" s="270"/>
      <c r="U37" s="153"/>
    </row>
    <row r="38" spans="1:21" x14ac:dyDescent="0.25">
      <c r="A38" s="153"/>
      <c r="B38" s="260"/>
      <c r="C38" s="261"/>
      <c r="D38" s="261"/>
      <c r="E38" s="261"/>
      <c r="F38" s="261"/>
      <c r="G38" s="261"/>
      <c r="H38" s="261"/>
      <c r="I38" s="261"/>
      <c r="J38" s="261"/>
      <c r="K38" s="261"/>
      <c r="L38" s="261"/>
      <c r="M38" s="261"/>
      <c r="N38" s="261"/>
      <c r="O38" s="261"/>
      <c r="P38" s="86" t="s">
        <v>685</v>
      </c>
      <c r="Q38" s="262" t="s">
        <v>689</v>
      </c>
      <c r="R38" s="262"/>
      <c r="S38" s="262"/>
      <c r="T38" s="270"/>
      <c r="U38" s="153"/>
    </row>
    <row r="39" spans="1:21" x14ac:dyDescent="0.25">
      <c r="A39" s="153"/>
      <c r="B39" s="260"/>
      <c r="C39" s="261"/>
      <c r="D39" s="261"/>
      <c r="E39" s="261"/>
      <c r="F39" s="261"/>
      <c r="G39" s="261"/>
      <c r="H39" s="261"/>
      <c r="I39" s="261"/>
      <c r="J39" s="261"/>
      <c r="K39" s="261"/>
      <c r="L39" s="261"/>
      <c r="M39" s="261"/>
      <c r="N39" s="261"/>
      <c r="O39" s="261"/>
      <c r="P39" s="86" t="s">
        <v>686</v>
      </c>
      <c r="Q39" s="262" t="s">
        <v>690</v>
      </c>
      <c r="R39" s="262"/>
      <c r="S39" s="262"/>
      <c r="T39" s="270"/>
      <c r="U39" s="153"/>
    </row>
    <row r="40" spans="1:21" x14ac:dyDescent="0.25">
      <c r="A40" s="153"/>
      <c r="B40" s="260"/>
      <c r="C40" s="261"/>
      <c r="D40" s="261"/>
      <c r="E40" s="261"/>
      <c r="F40" s="261"/>
      <c r="G40" s="261"/>
      <c r="H40" s="261"/>
      <c r="I40" s="261"/>
      <c r="J40" s="261"/>
      <c r="K40" s="261"/>
      <c r="L40" s="261"/>
      <c r="M40" s="261"/>
      <c r="N40" s="261"/>
      <c r="O40" s="261"/>
      <c r="P40" s="86" t="s">
        <v>687</v>
      </c>
      <c r="Q40" s="262" t="s">
        <v>691</v>
      </c>
      <c r="R40" s="262"/>
      <c r="S40" s="262"/>
      <c r="T40" s="270"/>
      <c r="U40" s="153"/>
    </row>
    <row r="41" spans="1:21" x14ac:dyDescent="0.25">
      <c r="A41" s="153"/>
      <c r="B41" s="260"/>
      <c r="C41" s="261"/>
      <c r="D41" s="261"/>
      <c r="E41" s="261"/>
      <c r="F41" s="261"/>
      <c r="G41" s="261"/>
      <c r="H41" s="261"/>
      <c r="I41" s="261"/>
      <c r="J41" s="261"/>
      <c r="K41" s="261"/>
      <c r="L41" s="261"/>
      <c r="M41" s="261"/>
      <c r="N41" s="261"/>
      <c r="O41" s="261"/>
      <c r="P41" s="86" t="s">
        <v>688</v>
      </c>
      <c r="Q41" s="262" t="s">
        <v>692</v>
      </c>
      <c r="R41" s="262"/>
      <c r="S41" s="262"/>
      <c r="T41" s="270"/>
      <c r="U41" s="153"/>
    </row>
    <row r="42" spans="1:21" x14ac:dyDescent="0.25">
      <c r="A42" s="153"/>
      <c r="B42" s="267"/>
      <c r="C42" s="268"/>
      <c r="D42" s="268"/>
      <c r="E42" s="268"/>
      <c r="F42" s="268"/>
      <c r="G42" s="268"/>
      <c r="H42" s="268"/>
      <c r="I42" s="268"/>
      <c r="J42" s="268"/>
      <c r="K42" s="268"/>
      <c r="L42" s="268"/>
      <c r="M42" s="268"/>
      <c r="N42" s="268"/>
      <c r="O42" s="268"/>
      <c r="P42" s="263" t="str">
        <f>B36</f>
        <v>Optie</v>
      </c>
      <c r="Q42" s="263"/>
      <c r="R42" s="263"/>
      <c r="S42" s="263"/>
      <c r="T42" s="271"/>
      <c r="U42" s="153"/>
    </row>
    <row r="43" spans="1:21" x14ac:dyDescent="0.25">
      <c r="A43" s="153"/>
      <c r="B43" s="153"/>
      <c r="C43" s="153"/>
      <c r="D43" s="153"/>
      <c r="E43" s="153"/>
      <c r="F43" s="153"/>
      <c r="G43" s="153"/>
      <c r="H43" s="153"/>
      <c r="I43" s="153"/>
      <c r="J43" s="153"/>
      <c r="K43" s="153"/>
      <c r="L43" s="153"/>
      <c r="M43" s="153"/>
      <c r="N43" s="153"/>
      <c r="O43" s="153"/>
      <c r="P43" s="153"/>
      <c r="Q43" s="153"/>
      <c r="R43" s="153"/>
      <c r="S43" s="153"/>
      <c r="T43" s="153"/>
      <c r="U43" s="153"/>
    </row>
  </sheetData>
  <mergeCells count="76">
    <mergeCell ref="S3:T3"/>
    <mergeCell ref="S4:T5"/>
    <mergeCell ref="B35:T35"/>
    <mergeCell ref="M4:O4"/>
    <mergeCell ref="M5:O5"/>
    <mergeCell ref="G4:I4"/>
    <mergeCell ref="G5:I5"/>
    <mergeCell ref="G6:I6"/>
    <mergeCell ref="G7:I7"/>
    <mergeCell ref="G8:I8"/>
    <mergeCell ref="G9:I9"/>
    <mergeCell ref="C9:E9"/>
    <mergeCell ref="C8:E8"/>
    <mergeCell ref="C7:E7"/>
    <mergeCell ref="C6:E6"/>
    <mergeCell ref="C5:E5"/>
    <mergeCell ref="Q37:S37"/>
    <mergeCell ref="Q38:S38"/>
    <mergeCell ref="Q39:S39"/>
    <mergeCell ref="Q40:S40"/>
    <mergeCell ref="Q41:S41"/>
    <mergeCell ref="B36:O42"/>
    <mergeCell ref="P36:S36"/>
    <mergeCell ref="P42:S42"/>
    <mergeCell ref="T36:T42"/>
    <mergeCell ref="G10:I10"/>
    <mergeCell ref="G11:I11"/>
    <mergeCell ref="G12:I12"/>
    <mergeCell ref="N31:P31"/>
    <mergeCell ref="G21:I21"/>
    <mergeCell ref="G22:I22"/>
    <mergeCell ref="G23:I23"/>
    <mergeCell ref="C23:E23"/>
    <mergeCell ref="C22:E22"/>
    <mergeCell ref="C21:E21"/>
    <mergeCell ref="D26:E26"/>
    <mergeCell ref="D25:E25"/>
    <mergeCell ref="C4:E4"/>
    <mergeCell ref="G19:I19"/>
    <mergeCell ref="G20:I20"/>
    <mergeCell ref="C13:K13"/>
    <mergeCell ref="C20:E20"/>
    <mergeCell ref="C19:E19"/>
    <mergeCell ref="C18:E18"/>
    <mergeCell ref="G18:I18"/>
    <mergeCell ref="J18:K18"/>
    <mergeCell ref="J19:K19"/>
    <mergeCell ref="J20:K20"/>
    <mergeCell ref="A1:U1"/>
    <mergeCell ref="M18:O18"/>
    <mergeCell ref="M19:O19"/>
    <mergeCell ref="M20:O20"/>
    <mergeCell ref="M21:O21"/>
    <mergeCell ref="P18:Q18"/>
    <mergeCell ref="P19:Q19"/>
    <mergeCell ref="P20:Q20"/>
    <mergeCell ref="P4:Q4"/>
    <mergeCell ref="P5:Q5"/>
    <mergeCell ref="C12:E12"/>
    <mergeCell ref="C11:E11"/>
    <mergeCell ref="C10:E10"/>
    <mergeCell ref="J4:K4"/>
    <mergeCell ref="J5:K5"/>
    <mergeCell ref="J6:K6"/>
    <mergeCell ref="J22:K22"/>
    <mergeCell ref="P23:Q23"/>
    <mergeCell ref="J9:K9"/>
    <mergeCell ref="J10:K10"/>
    <mergeCell ref="J11:K11"/>
    <mergeCell ref="J12:K12"/>
    <mergeCell ref="M7:Q13"/>
    <mergeCell ref="J7:K7"/>
    <mergeCell ref="J8:K8"/>
    <mergeCell ref="M22:O22"/>
    <mergeCell ref="M23:O23"/>
    <mergeCell ref="J23:K23"/>
  </mergeCells>
  <conditionalFormatting sqref="A1:U2 A24:U43 A18:C23 F18:U23 A6:U17 A3:S4 A5:R5 U3:U5">
    <cfRule type="cellIs" dxfId="713" priority="1" operator="equal">
      <formula>"Nvt"</formula>
    </cfRule>
    <cfRule type="cellIs" dxfId="712" priority="2" operator="equal">
      <formula>"Optie"</formula>
    </cfRule>
    <cfRule type="cellIs" dxfId="711" priority="3" operator="equal">
      <formula>"Nee"</formula>
    </cfRule>
    <cfRule type="cellIs" dxfId="710" priority="4" operator="equal">
      <formula>"Ja"</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Blad5">
    <tabColor rgb="FFFFFF00"/>
  </sheetPr>
  <dimension ref="A1:U44"/>
  <sheetViews>
    <sheetView workbookViewId="0">
      <selection activeCell="B37" sqref="B37:O43"/>
    </sheetView>
  </sheetViews>
  <sheetFormatPr defaultRowHeight="15" x14ac:dyDescent="0.25"/>
  <cols>
    <col min="1" max="1" width="2.28515625" customWidth="1"/>
    <col min="2" max="2" width="22.28515625" customWidth="1"/>
    <col min="3" max="3" width="11.140625" customWidth="1"/>
    <col min="4" max="4" width="8.85546875" customWidth="1"/>
    <col min="5" max="6" width="2.28515625" customWidth="1"/>
    <col min="7" max="7" width="15.5703125" customWidth="1"/>
    <col min="8" max="8" width="4.42578125" customWidth="1"/>
    <col min="9" max="9" width="2.28515625" customWidth="1"/>
    <col min="10" max="10" width="16.7109375" customWidth="1"/>
    <col min="11" max="11" width="5.5703125" customWidth="1"/>
    <col min="12" max="12" width="2.28515625" customWidth="1"/>
    <col min="13" max="13" width="15.5703125" customWidth="1"/>
    <col min="14" max="14" width="4.42578125" customWidth="1"/>
    <col min="15" max="15" width="2.28515625" customWidth="1"/>
    <col min="16" max="16" width="16.7109375" customWidth="1"/>
    <col min="17" max="17" width="5.5703125" customWidth="1"/>
    <col min="18" max="18" width="2.28515625" customWidth="1"/>
    <col min="19" max="20" width="16.7109375" customWidth="1"/>
    <col min="21" max="21" width="2.28515625" customWidth="1"/>
  </cols>
  <sheetData>
    <row r="1" spans="1:21" x14ac:dyDescent="0.25">
      <c r="A1" s="264" t="s">
        <v>622</v>
      </c>
      <c r="B1" s="264"/>
      <c r="C1" s="264"/>
      <c r="D1" s="264"/>
      <c r="E1" s="264"/>
      <c r="F1" s="264"/>
      <c r="G1" s="264"/>
      <c r="H1" s="264"/>
      <c r="I1" s="264"/>
      <c r="J1" s="264"/>
      <c r="K1" s="264"/>
      <c r="L1" s="264"/>
      <c r="M1" s="264"/>
      <c r="N1" s="264"/>
      <c r="O1" s="264"/>
      <c r="P1" s="264"/>
      <c r="Q1" s="264"/>
      <c r="R1" s="264"/>
      <c r="S1" s="264"/>
      <c r="T1" s="264"/>
      <c r="U1" s="264"/>
    </row>
    <row r="2" spans="1:21" x14ac:dyDescent="0.25">
      <c r="A2" s="153"/>
      <c r="B2" s="153"/>
      <c r="C2" s="153"/>
      <c r="D2" s="153"/>
      <c r="E2" s="153"/>
      <c r="F2" s="153"/>
      <c r="G2" s="153"/>
      <c r="H2" s="153"/>
      <c r="I2" s="153"/>
      <c r="J2" s="153"/>
      <c r="K2" s="153"/>
      <c r="L2" s="153"/>
      <c r="M2" s="153"/>
      <c r="N2" s="153"/>
      <c r="O2" s="153"/>
      <c r="P2" s="153"/>
      <c r="Q2" s="153"/>
      <c r="R2" s="153"/>
      <c r="S2" s="153"/>
      <c r="T2" s="153"/>
      <c r="U2" s="153"/>
    </row>
    <row r="3" spans="1:21" x14ac:dyDescent="0.25">
      <c r="A3" s="153"/>
      <c r="B3" s="132" t="s">
        <v>623</v>
      </c>
      <c r="C3" s="132"/>
      <c r="D3" s="132"/>
      <c r="E3" s="132"/>
      <c r="F3" s="153"/>
      <c r="G3" s="132" t="s">
        <v>643</v>
      </c>
      <c r="H3" s="132"/>
      <c r="I3" s="132"/>
      <c r="J3" s="132"/>
      <c r="K3" s="154"/>
      <c r="L3" s="153"/>
      <c r="M3" s="132" t="s">
        <v>644</v>
      </c>
      <c r="N3" s="132"/>
      <c r="O3" s="132"/>
      <c r="P3" s="132"/>
      <c r="Q3" s="154"/>
      <c r="R3" s="153"/>
      <c r="S3" s="274" t="s">
        <v>544</v>
      </c>
      <c r="T3" s="275"/>
      <c r="U3" s="153"/>
    </row>
    <row r="4" spans="1:21" x14ac:dyDescent="0.25">
      <c r="A4" s="153"/>
      <c r="B4" s="86" t="s">
        <v>624</v>
      </c>
      <c r="C4" s="258" t="str">
        <f>AGA!X18</f>
        <v>Ja</v>
      </c>
      <c r="D4" s="263"/>
      <c r="E4" s="259"/>
      <c r="F4" s="153"/>
      <c r="G4" s="258" t="s">
        <v>634</v>
      </c>
      <c r="H4" s="263"/>
      <c r="I4" s="259"/>
      <c r="J4" s="258" t="str">
        <f>AGA!X294</f>
        <v>Ja</v>
      </c>
      <c r="K4" s="259"/>
      <c r="L4" s="153"/>
      <c r="M4" s="258" t="s">
        <v>645</v>
      </c>
      <c r="N4" s="263"/>
      <c r="O4" s="259"/>
      <c r="P4" s="258" t="str">
        <f>AGA!X15</f>
        <v>Ja</v>
      </c>
      <c r="Q4" s="259"/>
      <c r="R4" s="153"/>
      <c r="S4" s="276" t="str">
        <f>Start!D2</f>
        <v>Volledig saneren</v>
      </c>
      <c r="T4" s="277"/>
      <c r="U4" s="153"/>
    </row>
    <row r="5" spans="1:21" x14ac:dyDescent="0.25">
      <c r="A5" s="153"/>
      <c r="B5" s="86" t="s">
        <v>625</v>
      </c>
      <c r="C5" s="258" t="str">
        <f>AGA!X2</f>
        <v>Ja</v>
      </c>
      <c r="D5" s="263"/>
      <c r="E5" s="259"/>
      <c r="F5" s="153"/>
      <c r="G5" s="258" t="s">
        <v>635</v>
      </c>
      <c r="H5" s="263"/>
      <c r="I5" s="259"/>
      <c r="J5" s="258" t="str">
        <f>AGA!X297</f>
        <v>Nee</v>
      </c>
      <c r="K5" s="259"/>
      <c r="L5" s="153"/>
      <c r="M5" s="258" t="s">
        <v>646</v>
      </c>
      <c r="N5" s="263"/>
      <c r="O5" s="259"/>
      <c r="P5" s="258" t="str">
        <f>AGA!X256</f>
        <v>Ja</v>
      </c>
      <c r="Q5" s="259"/>
      <c r="R5" s="153"/>
      <c r="S5" s="278"/>
      <c r="T5" s="279"/>
      <c r="U5" s="153"/>
    </row>
    <row r="6" spans="1:21" x14ac:dyDescent="0.25">
      <c r="A6" s="153"/>
      <c r="B6" s="86" t="s">
        <v>626</v>
      </c>
      <c r="C6" s="258" t="str">
        <f>AGA!X13</f>
        <v>Ja</v>
      </c>
      <c r="D6" s="263"/>
      <c r="E6" s="259"/>
      <c r="F6" s="153"/>
      <c r="G6" s="258" t="s">
        <v>636</v>
      </c>
      <c r="H6" s="263"/>
      <c r="I6" s="259"/>
      <c r="J6" s="258" t="str">
        <f>AGA!X296</f>
        <v>Ja</v>
      </c>
      <c r="K6" s="259"/>
      <c r="L6" s="153"/>
      <c r="M6" s="132" t="s">
        <v>647</v>
      </c>
      <c r="N6" s="132"/>
      <c r="O6" s="132"/>
      <c r="P6" s="132"/>
      <c r="Q6" s="154"/>
      <c r="R6" s="153"/>
      <c r="S6" s="153"/>
      <c r="T6" s="153"/>
      <c r="U6" s="153"/>
    </row>
    <row r="7" spans="1:21" x14ac:dyDescent="0.25">
      <c r="A7" s="153"/>
      <c r="B7" s="86" t="s">
        <v>627</v>
      </c>
      <c r="C7" s="258" t="str">
        <f>AGA!X14</f>
        <v>Ja</v>
      </c>
      <c r="D7" s="263"/>
      <c r="E7" s="259"/>
      <c r="F7" s="153"/>
      <c r="G7" s="258" t="s">
        <v>637</v>
      </c>
      <c r="H7" s="263"/>
      <c r="I7" s="259"/>
      <c r="J7" s="258" t="str">
        <f>AGA!X291</f>
        <v>Ja</v>
      </c>
      <c r="K7" s="259"/>
      <c r="L7" s="153"/>
      <c r="M7" s="260" t="str">
        <f>AGA!X19</f>
        <v>Optie</v>
      </c>
      <c r="N7" s="261"/>
      <c r="O7" s="261"/>
      <c r="P7" s="261"/>
      <c r="Q7" s="261"/>
      <c r="R7" s="153"/>
      <c r="S7" s="153"/>
      <c r="T7" s="153"/>
      <c r="U7" s="153"/>
    </row>
    <row r="8" spans="1:21" x14ac:dyDescent="0.25">
      <c r="A8" s="153"/>
      <c r="B8" s="86" t="s">
        <v>628</v>
      </c>
      <c r="C8" s="258" t="str">
        <f>AGA!X16</f>
        <v>Ja</v>
      </c>
      <c r="D8" s="263"/>
      <c r="E8" s="259"/>
      <c r="F8" s="153"/>
      <c r="G8" s="258" t="s">
        <v>638</v>
      </c>
      <c r="H8" s="263"/>
      <c r="I8" s="259"/>
      <c r="J8" s="258" t="str">
        <f>AGA!X289</f>
        <v>Ja</v>
      </c>
      <c r="K8" s="259"/>
      <c r="L8" s="153"/>
      <c r="M8" s="260"/>
      <c r="N8" s="261"/>
      <c r="O8" s="261"/>
      <c r="P8" s="261"/>
      <c r="Q8" s="261"/>
      <c r="R8" s="153"/>
      <c r="S8" s="153"/>
      <c r="T8" s="153"/>
      <c r="U8" s="153"/>
    </row>
    <row r="9" spans="1:21" x14ac:dyDescent="0.25">
      <c r="A9" s="153"/>
      <c r="B9" s="86" t="s">
        <v>629</v>
      </c>
      <c r="C9" s="258" t="str">
        <f>AGA!X22</f>
        <v>Nee</v>
      </c>
      <c r="D9" s="263"/>
      <c r="E9" s="259"/>
      <c r="F9" s="153"/>
      <c r="G9" s="258" t="s">
        <v>639</v>
      </c>
      <c r="H9" s="263"/>
      <c r="I9" s="259"/>
      <c r="J9" s="258" t="str">
        <f>AGA!X290</f>
        <v>Ja</v>
      </c>
      <c r="K9" s="259"/>
      <c r="L9" s="153"/>
      <c r="M9" s="260"/>
      <c r="N9" s="261"/>
      <c r="O9" s="261"/>
      <c r="P9" s="261"/>
      <c r="Q9" s="261"/>
      <c r="R9" s="153"/>
      <c r="S9" s="153"/>
      <c r="T9" s="153"/>
      <c r="U9" s="153"/>
    </row>
    <row r="10" spans="1:21" x14ac:dyDescent="0.25">
      <c r="A10" s="153"/>
      <c r="B10" s="86" t="s">
        <v>630</v>
      </c>
      <c r="C10" s="258" t="s">
        <v>341</v>
      </c>
      <c r="D10" s="263"/>
      <c r="E10" s="259"/>
      <c r="F10" s="153"/>
      <c r="G10" s="258" t="s">
        <v>640</v>
      </c>
      <c r="H10" s="263"/>
      <c r="I10" s="259"/>
      <c r="J10" s="258" t="str">
        <f>AGA!X292</f>
        <v>Ja</v>
      </c>
      <c r="K10" s="259"/>
      <c r="L10" s="153"/>
      <c r="M10" s="260"/>
      <c r="N10" s="261"/>
      <c r="O10" s="261"/>
      <c r="P10" s="261"/>
      <c r="Q10" s="261"/>
      <c r="R10" s="153"/>
      <c r="S10" s="153"/>
      <c r="T10" s="153"/>
      <c r="U10" s="153"/>
    </row>
    <row r="11" spans="1:21" x14ac:dyDescent="0.25">
      <c r="A11" s="153"/>
      <c r="B11" s="86" t="s">
        <v>631</v>
      </c>
      <c r="C11" s="258" t="str">
        <f>AGA!X17</f>
        <v>Optie</v>
      </c>
      <c r="D11" s="263"/>
      <c r="E11" s="259"/>
      <c r="F11" s="153"/>
      <c r="G11" s="258" t="s">
        <v>641</v>
      </c>
      <c r="H11" s="263"/>
      <c r="I11" s="259"/>
      <c r="J11" s="258" t="str">
        <f>AGA!X293</f>
        <v>Optie</v>
      </c>
      <c r="K11" s="259"/>
      <c r="L11" s="153"/>
      <c r="M11" s="260"/>
      <c r="N11" s="261"/>
      <c r="O11" s="261"/>
      <c r="P11" s="261"/>
      <c r="Q11" s="261"/>
      <c r="R11" s="153"/>
      <c r="S11" s="153"/>
      <c r="T11" s="153"/>
      <c r="U11" s="153"/>
    </row>
    <row r="12" spans="1:21" x14ac:dyDescent="0.25">
      <c r="A12" s="153"/>
      <c r="B12" s="86" t="s">
        <v>632</v>
      </c>
      <c r="C12" s="258" t="s">
        <v>341</v>
      </c>
      <c r="D12" s="263"/>
      <c r="E12" s="259"/>
      <c r="F12" s="153"/>
      <c r="G12" s="258" t="s">
        <v>642</v>
      </c>
      <c r="H12" s="263"/>
      <c r="I12" s="259"/>
      <c r="J12" s="258" t="str">
        <f>AGA!X295</f>
        <v>Optie</v>
      </c>
      <c r="K12" s="259"/>
      <c r="L12" s="153"/>
      <c r="M12" s="260"/>
      <c r="N12" s="261"/>
      <c r="O12" s="261"/>
      <c r="P12" s="261"/>
      <c r="Q12" s="261"/>
      <c r="R12" s="153"/>
      <c r="S12" s="153"/>
      <c r="T12" s="153"/>
      <c r="U12" s="153"/>
    </row>
    <row r="13" spans="1:21" x14ac:dyDescent="0.25">
      <c r="A13" s="153"/>
      <c r="B13" s="86" t="s">
        <v>633</v>
      </c>
      <c r="C13" s="258"/>
      <c r="D13" s="263"/>
      <c r="E13" s="263"/>
      <c r="F13" s="263"/>
      <c r="G13" s="263"/>
      <c r="H13" s="263"/>
      <c r="I13" s="263"/>
      <c r="J13" s="263"/>
      <c r="K13" s="259"/>
      <c r="L13" s="153"/>
      <c r="M13" s="260"/>
      <c r="N13" s="261"/>
      <c r="O13" s="261"/>
      <c r="P13" s="261"/>
      <c r="Q13" s="261"/>
      <c r="R13" s="153"/>
      <c r="S13" s="153"/>
      <c r="T13" s="153"/>
      <c r="U13" s="153"/>
    </row>
    <row r="14" spans="1:21" x14ac:dyDescent="0.25">
      <c r="A14" s="153"/>
      <c r="B14" s="153"/>
      <c r="C14" s="153"/>
      <c r="D14" s="153"/>
      <c r="E14" s="153"/>
      <c r="F14" s="153"/>
      <c r="G14" s="153"/>
      <c r="H14" s="153"/>
      <c r="I14" s="153"/>
      <c r="J14" s="153"/>
      <c r="K14" s="153"/>
      <c r="L14" s="153"/>
      <c r="M14" s="153"/>
      <c r="N14" s="153"/>
      <c r="O14" s="153"/>
      <c r="P14" s="153"/>
      <c r="Q14" s="153"/>
      <c r="R14" s="153"/>
      <c r="S14" s="153"/>
      <c r="T14" s="153"/>
      <c r="U14" s="153"/>
    </row>
    <row r="15" spans="1:21" ht="6" customHeight="1" x14ac:dyDescent="0.25">
      <c r="S15" s="129"/>
      <c r="T15" s="129"/>
      <c r="U15" s="129"/>
    </row>
    <row r="16" spans="1:21" x14ac:dyDescent="0.25">
      <c r="A16" s="153"/>
      <c r="B16" s="153"/>
      <c r="C16" s="153"/>
      <c r="D16" s="153"/>
      <c r="E16" s="153"/>
      <c r="F16" s="153"/>
      <c r="G16" s="153"/>
      <c r="H16" s="153"/>
      <c r="I16" s="153"/>
      <c r="J16" s="153"/>
      <c r="K16" s="153"/>
      <c r="L16" s="153"/>
      <c r="M16" s="153"/>
      <c r="N16" s="153"/>
      <c r="O16" s="153"/>
      <c r="P16" s="153"/>
      <c r="Q16" s="153"/>
      <c r="R16" s="153"/>
      <c r="S16" s="153"/>
      <c r="T16" s="153"/>
      <c r="U16" s="153"/>
    </row>
    <row r="17" spans="1:21" x14ac:dyDescent="0.25">
      <c r="A17" s="153"/>
      <c r="B17" s="152" t="s">
        <v>648</v>
      </c>
      <c r="C17" s="152"/>
      <c r="D17" s="152"/>
      <c r="E17" s="152"/>
      <c r="F17" s="152"/>
      <c r="G17" s="152"/>
      <c r="H17" s="152"/>
      <c r="I17" s="152"/>
      <c r="J17" s="152"/>
      <c r="K17" s="152"/>
      <c r="L17" s="152"/>
      <c r="M17" s="152"/>
      <c r="N17" s="152"/>
      <c r="O17" s="152"/>
      <c r="P17" s="152"/>
      <c r="Q17" s="152"/>
      <c r="R17" s="153"/>
      <c r="S17" s="153"/>
      <c r="T17" s="153"/>
      <c r="U17" s="153"/>
    </row>
    <row r="18" spans="1:21" x14ac:dyDescent="0.25">
      <c r="A18" s="153"/>
      <c r="B18" s="86" t="s">
        <v>649</v>
      </c>
      <c r="C18" s="258" t="str">
        <f>AGA!X25</f>
        <v>Niet</v>
      </c>
      <c r="D18" s="263"/>
      <c r="E18" s="259"/>
      <c r="F18" s="153"/>
      <c r="G18" s="258" t="s">
        <v>697</v>
      </c>
      <c r="H18" s="263"/>
      <c r="I18" s="259"/>
      <c r="J18" s="258" t="str">
        <f>AGA!X35</f>
        <v>Niet</v>
      </c>
      <c r="K18" s="259"/>
      <c r="L18" s="153"/>
      <c r="M18" s="258" t="s">
        <v>702</v>
      </c>
      <c r="N18" s="263"/>
      <c r="O18" s="259"/>
      <c r="P18" s="258" t="str">
        <f>AGA!X41</f>
        <v>Niet</v>
      </c>
      <c r="Q18" s="259"/>
      <c r="R18" s="153"/>
      <c r="S18" s="153"/>
      <c r="T18" s="153"/>
      <c r="U18" s="153"/>
    </row>
    <row r="19" spans="1:21" x14ac:dyDescent="0.25">
      <c r="A19" s="153"/>
      <c r="B19" s="86" t="s">
        <v>693</v>
      </c>
      <c r="C19" s="258" t="str">
        <f>AGA!X31</f>
        <v>Niet</v>
      </c>
      <c r="D19" s="263"/>
      <c r="E19" s="259"/>
      <c r="F19" s="153"/>
      <c r="G19" s="258" t="s">
        <v>698</v>
      </c>
      <c r="H19" s="263"/>
      <c r="I19" s="259"/>
      <c r="J19" s="258" t="str">
        <f>AGA!X36</f>
        <v>Niet</v>
      </c>
      <c r="K19" s="259"/>
      <c r="L19" s="153"/>
      <c r="M19" s="258" t="s">
        <v>703</v>
      </c>
      <c r="N19" s="263"/>
      <c r="O19" s="259"/>
      <c r="P19" s="258" t="str">
        <f>AGA!X41</f>
        <v>Niet</v>
      </c>
      <c r="Q19" s="259"/>
      <c r="R19" s="153"/>
      <c r="S19" s="153"/>
      <c r="T19" s="153"/>
      <c r="U19" s="153"/>
    </row>
    <row r="20" spans="1:21" x14ac:dyDescent="0.25">
      <c r="A20" s="153"/>
      <c r="B20" s="86" t="s">
        <v>694</v>
      </c>
      <c r="C20" s="258" t="str">
        <f>AGA!X33</f>
        <v>Niet</v>
      </c>
      <c r="D20" s="263"/>
      <c r="E20" s="259"/>
      <c r="F20" s="153"/>
      <c r="G20" s="258" t="s">
        <v>699</v>
      </c>
      <c r="H20" s="263"/>
      <c r="I20" s="259"/>
      <c r="J20" s="258" t="str">
        <f>AGA!X29</f>
        <v>Niet</v>
      </c>
      <c r="K20" s="259"/>
      <c r="L20" s="153"/>
      <c r="M20" s="258" t="s">
        <v>704</v>
      </c>
      <c r="N20" s="263"/>
      <c r="O20" s="259"/>
      <c r="P20" s="258" t="str">
        <f>AGA!X41</f>
        <v>Niet</v>
      </c>
      <c r="Q20" s="259"/>
      <c r="R20" s="153"/>
      <c r="S20" s="153"/>
      <c r="T20" s="153"/>
      <c r="U20" s="153"/>
    </row>
    <row r="21" spans="1:21" x14ac:dyDescent="0.25">
      <c r="A21" s="153"/>
      <c r="B21" s="86" t="s">
        <v>695</v>
      </c>
      <c r="C21" s="159" t="str">
        <f>AGA!X48</f>
        <v>Niet</v>
      </c>
      <c r="D21" s="283" t="s">
        <v>707</v>
      </c>
      <c r="E21" s="284"/>
      <c r="F21" s="153"/>
      <c r="G21" s="258" t="s">
        <v>700</v>
      </c>
      <c r="H21" s="263"/>
      <c r="I21" s="259"/>
      <c r="J21" s="281" t="str">
        <f>AGA!X28</f>
        <v>Niet</v>
      </c>
      <c r="K21" s="282"/>
      <c r="L21" s="153"/>
      <c r="M21" s="258" t="s">
        <v>705</v>
      </c>
      <c r="N21" s="263"/>
      <c r="O21" s="259"/>
      <c r="P21" s="258" t="str">
        <f>AGA!X32</f>
        <v>Niet</v>
      </c>
      <c r="Q21" s="259"/>
      <c r="R21" s="153"/>
      <c r="S21" s="153"/>
      <c r="T21" s="153"/>
      <c r="U21" s="153"/>
    </row>
    <row r="22" spans="1:21" x14ac:dyDescent="0.25">
      <c r="A22" s="153"/>
      <c r="B22" s="86" t="s">
        <v>696</v>
      </c>
      <c r="C22" s="258" t="str">
        <f>AGA!X40</f>
        <v>Niet</v>
      </c>
      <c r="D22" s="263"/>
      <c r="E22" s="259"/>
      <c r="F22" s="153"/>
      <c r="G22" s="258" t="s">
        <v>701</v>
      </c>
      <c r="H22" s="263"/>
      <c r="I22" s="259"/>
      <c r="J22" s="258" t="str">
        <f>AGA!X34</f>
        <v>Niet</v>
      </c>
      <c r="K22" s="259"/>
      <c r="L22" s="153"/>
      <c r="M22" s="262" t="s">
        <v>706</v>
      </c>
      <c r="N22" s="262"/>
      <c r="O22" s="262"/>
      <c r="P22" s="258" t="str">
        <f>AGA!X30</f>
        <v>Niet</v>
      </c>
      <c r="Q22" s="259"/>
      <c r="R22" s="153"/>
      <c r="S22" s="153"/>
      <c r="T22" s="153"/>
      <c r="U22" s="153"/>
    </row>
    <row r="23" spans="1:21" x14ac:dyDescent="0.25">
      <c r="A23" s="153"/>
      <c r="B23" s="153"/>
      <c r="C23" s="153"/>
      <c r="D23" s="153"/>
      <c r="E23" s="153"/>
      <c r="F23" s="153"/>
      <c r="G23" s="153"/>
      <c r="H23" s="153"/>
      <c r="I23" s="153"/>
      <c r="J23" s="153"/>
      <c r="K23" s="153"/>
      <c r="L23" s="153"/>
      <c r="M23" s="153"/>
      <c r="N23" s="153"/>
      <c r="O23" s="153"/>
      <c r="P23" s="153"/>
      <c r="Q23" s="153"/>
      <c r="R23" s="153"/>
      <c r="S23" s="153"/>
      <c r="T23" s="153"/>
      <c r="U23" s="153"/>
    </row>
    <row r="24" spans="1:21" x14ac:dyDescent="0.25">
      <c r="A24" s="153"/>
      <c r="B24" s="153"/>
      <c r="C24" s="86" t="s">
        <v>49</v>
      </c>
      <c r="D24" s="262" t="s">
        <v>45</v>
      </c>
      <c r="E24" s="262"/>
      <c r="F24" s="153"/>
      <c r="G24" s="285" t="s">
        <v>41</v>
      </c>
      <c r="H24" s="285"/>
      <c r="I24" s="153"/>
      <c r="J24" s="86" t="s">
        <v>43</v>
      </c>
      <c r="K24" s="153"/>
      <c r="L24" s="153"/>
      <c r="M24" s="285" t="s">
        <v>40</v>
      </c>
      <c r="N24" s="285"/>
      <c r="O24" s="153"/>
      <c r="P24" s="262" t="s">
        <v>712</v>
      </c>
      <c r="Q24" s="262"/>
      <c r="R24" s="153"/>
      <c r="S24" s="86" t="s">
        <v>708</v>
      </c>
      <c r="T24" s="86" t="str">
        <f>AGA!X66</f>
        <v>Niet</v>
      </c>
      <c r="U24" s="153"/>
    </row>
    <row r="25" spans="1:21" x14ac:dyDescent="0.25">
      <c r="A25" s="153"/>
      <c r="B25" s="86" t="s">
        <v>669</v>
      </c>
      <c r="C25" s="157"/>
      <c r="D25" s="272"/>
      <c r="E25" s="272"/>
      <c r="F25" s="153"/>
      <c r="G25" s="258" t="str">
        <f>AGA!X45</f>
        <v>Niet</v>
      </c>
      <c r="H25" s="259"/>
      <c r="I25" s="161"/>
      <c r="J25" s="86" t="str">
        <f>AGA!X45</f>
        <v>Niet</v>
      </c>
      <c r="K25" s="132" t="s">
        <v>682</v>
      </c>
      <c r="L25" s="153"/>
      <c r="M25" s="262" t="str">
        <f>AGA!X45</f>
        <v>Niet</v>
      </c>
      <c r="N25" s="262"/>
      <c r="O25" s="161"/>
      <c r="P25" s="286"/>
      <c r="Q25" s="286"/>
      <c r="R25" s="153"/>
      <c r="S25" s="86" t="s">
        <v>709</v>
      </c>
      <c r="T25" s="86" t="str">
        <f>AGA!X83</f>
        <v>Niet</v>
      </c>
      <c r="U25" s="153"/>
    </row>
    <row r="26" spans="1:21" x14ac:dyDescent="0.25">
      <c r="A26" s="153"/>
      <c r="B26" s="86" t="s">
        <v>713</v>
      </c>
      <c r="C26" s="86" t="str">
        <f>AGA!X50</f>
        <v>Niet</v>
      </c>
      <c r="D26" s="86" t="str">
        <f>AGA!X50</f>
        <v>Niet</v>
      </c>
      <c r="E26" s="132" t="s">
        <v>673</v>
      </c>
      <c r="F26" s="153"/>
      <c r="G26" s="258" t="str">
        <f>AGA!X50</f>
        <v>Niet</v>
      </c>
      <c r="H26" s="259"/>
      <c r="I26" s="161"/>
      <c r="J26" s="86" t="str">
        <f>AGA!X50</f>
        <v>Niet</v>
      </c>
      <c r="K26" s="132" t="s">
        <v>682</v>
      </c>
      <c r="L26" s="153"/>
      <c r="M26" s="262" t="str">
        <f>AGA!X51</f>
        <v>Niet</v>
      </c>
      <c r="N26" s="262"/>
      <c r="O26" s="161"/>
      <c r="P26" s="258" t="str">
        <f>AGA!X59</f>
        <v>Niet</v>
      </c>
      <c r="Q26" s="259"/>
      <c r="R26" s="153"/>
      <c r="S26" s="86" t="s">
        <v>710</v>
      </c>
      <c r="T26" s="86" t="str">
        <f>AGA!X73</f>
        <v>Niet</v>
      </c>
      <c r="U26" s="153"/>
    </row>
    <row r="27" spans="1:21" x14ac:dyDescent="0.25">
      <c r="A27" s="153"/>
      <c r="B27" s="86" t="s">
        <v>714</v>
      </c>
      <c r="C27" s="86"/>
      <c r="D27" s="86"/>
      <c r="E27" s="132" t="s">
        <v>673</v>
      </c>
      <c r="F27" s="153"/>
      <c r="G27" s="258"/>
      <c r="H27" s="259"/>
      <c r="I27" s="161"/>
      <c r="J27" s="86"/>
      <c r="K27" s="132" t="s">
        <v>682</v>
      </c>
      <c r="L27" s="153"/>
      <c r="M27" s="262"/>
      <c r="N27" s="262"/>
      <c r="O27" s="161"/>
      <c r="P27" s="258"/>
      <c r="Q27" s="259"/>
      <c r="R27" s="153"/>
      <c r="S27" s="86" t="s">
        <v>711</v>
      </c>
      <c r="T27" s="86" t="str">
        <f>AGA!X73</f>
        <v>Niet</v>
      </c>
      <c r="U27" s="153"/>
    </row>
    <row r="28" spans="1:21" x14ac:dyDescent="0.25">
      <c r="A28" s="153"/>
      <c r="B28" s="86" t="s">
        <v>715</v>
      </c>
      <c r="C28" s="86"/>
      <c r="D28" s="86"/>
      <c r="E28" s="132" t="s">
        <v>673</v>
      </c>
      <c r="F28" s="153"/>
      <c r="G28" s="258"/>
      <c r="H28" s="259"/>
      <c r="I28" s="161"/>
      <c r="J28" s="86"/>
      <c r="K28" s="132" t="s">
        <v>682</v>
      </c>
      <c r="L28" s="153"/>
      <c r="M28" s="262"/>
      <c r="N28" s="262"/>
      <c r="O28" s="161"/>
      <c r="P28" s="258"/>
      <c r="Q28" s="259"/>
      <c r="R28" s="153"/>
      <c r="S28" s="161"/>
      <c r="T28" s="161"/>
      <c r="U28" s="153"/>
    </row>
    <row r="29" spans="1:21" x14ac:dyDescent="0.25">
      <c r="A29" s="153"/>
      <c r="B29" s="86" t="s">
        <v>716</v>
      </c>
      <c r="C29" s="86"/>
      <c r="D29" s="86"/>
      <c r="E29" s="132" t="s">
        <v>673</v>
      </c>
      <c r="F29" s="153"/>
      <c r="G29" s="262"/>
      <c r="H29" s="262"/>
      <c r="I29" s="161"/>
      <c r="J29" s="86"/>
      <c r="K29" s="132" t="s">
        <v>682</v>
      </c>
      <c r="L29" s="153"/>
      <c r="M29" s="262"/>
      <c r="N29" s="262"/>
      <c r="O29" s="161"/>
      <c r="P29" s="262"/>
      <c r="Q29" s="262"/>
      <c r="R29" s="153"/>
      <c r="S29" s="161"/>
      <c r="T29" s="161"/>
      <c r="U29" s="153"/>
    </row>
    <row r="30" spans="1:21" x14ac:dyDescent="0.25">
      <c r="A30" s="153"/>
      <c r="B30" s="86" t="s">
        <v>717</v>
      </c>
      <c r="C30" s="86"/>
      <c r="D30" s="86"/>
      <c r="E30" s="132" t="s">
        <v>673</v>
      </c>
      <c r="F30" s="153"/>
      <c r="G30" s="287"/>
      <c r="H30" s="287"/>
      <c r="I30" s="161"/>
      <c r="J30" s="86"/>
      <c r="K30" s="132" t="s">
        <v>682</v>
      </c>
      <c r="L30" s="153"/>
      <c r="M30" s="262"/>
      <c r="N30" s="262"/>
      <c r="O30" s="161"/>
      <c r="P30" s="262"/>
      <c r="Q30" s="262"/>
      <c r="R30" s="153"/>
      <c r="S30" s="161"/>
      <c r="T30" s="161"/>
      <c r="U30" s="153"/>
    </row>
    <row r="31" spans="1:21" x14ac:dyDescent="0.25">
      <c r="A31" s="153"/>
      <c r="B31" s="153"/>
      <c r="C31" s="153"/>
      <c r="D31" s="153"/>
      <c r="E31" s="153"/>
      <c r="F31" s="153"/>
      <c r="G31" s="153"/>
      <c r="H31" s="153"/>
      <c r="I31" s="153"/>
      <c r="J31" s="153"/>
      <c r="K31" s="153"/>
      <c r="L31" s="153"/>
      <c r="M31" s="153"/>
      <c r="N31" s="153"/>
      <c r="O31" s="153"/>
      <c r="P31" s="153"/>
      <c r="Q31" s="153"/>
      <c r="R31" s="153"/>
      <c r="S31" s="153"/>
      <c r="T31" s="153"/>
      <c r="U31" s="153"/>
    </row>
    <row r="32" spans="1:21" x14ac:dyDescent="0.25">
      <c r="A32" s="153"/>
      <c r="B32" s="88" t="s">
        <v>102</v>
      </c>
      <c r="C32" s="86" t="str">
        <f>AGA!X258</f>
        <v>Optie</v>
      </c>
      <c r="D32" s="86" t="str">
        <f>AGA!X258</f>
        <v>Optie</v>
      </c>
      <c r="E32" s="132" t="s">
        <v>673</v>
      </c>
      <c r="F32" s="153"/>
      <c r="G32" s="86" t="str">
        <f>AGA!X258</f>
        <v>Optie</v>
      </c>
      <c r="H32" s="153"/>
      <c r="I32" s="153"/>
      <c r="J32" s="86" t="str">
        <f>AGA!X258</f>
        <v>Optie</v>
      </c>
      <c r="K32" s="132" t="s">
        <v>682</v>
      </c>
      <c r="L32" s="153"/>
      <c r="M32" s="86" t="s">
        <v>36</v>
      </c>
      <c r="N32" s="262" t="str">
        <f>AGA!X258</f>
        <v>Optie</v>
      </c>
      <c r="O32" s="262"/>
      <c r="P32" s="262"/>
      <c r="Q32" s="153"/>
      <c r="R32" s="153"/>
      <c r="S32" s="153"/>
      <c r="T32" s="153"/>
      <c r="U32" s="153"/>
    </row>
    <row r="33" spans="1:21" x14ac:dyDescent="0.25">
      <c r="A33" s="153"/>
      <c r="B33" s="153"/>
      <c r="C33" s="153"/>
      <c r="D33" s="153"/>
      <c r="E33" s="153"/>
      <c r="F33" s="153"/>
      <c r="G33" s="153"/>
      <c r="H33" s="153"/>
      <c r="I33" s="153"/>
      <c r="J33" s="153"/>
      <c r="K33" s="153"/>
      <c r="L33" s="153"/>
      <c r="M33" s="153"/>
      <c r="N33" s="153"/>
      <c r="O33" s="153"/>
      <c r="P33" s="153"/>
      <c r="Q33" s="153"/>
      <c r="R33" s="153"/>
      <c r="S33" s="153"/>
      <c r="T33" s="153"/>
      <c r="U33" s="153"/>
    </row>
    <row r="34" spans="1:21" ht="6" customHeight="1" x14ac:dyDescent="0.25">
      <c r="A34" s="156"/>
      <c r="B34" s="156"/>
      <c r="C34" s="156"/>
      <c r="D34" s="156"/>
      <c r="E34" s="156"/>
      <c r="F34" s="156"/>
      <c r="G34" s="156"/>
      <c r="H34" s="156"/>
      <c r="I34" s="156"/>
      <c r="J34" s="156"/>
      <c r="K34" s="156"/>
      <c r="L34" s="156"/>
      <c r="M34" s="156"/>
      <c r="N34" s="156"/>
      <c r="O34" s="156"/>
      <c r="P34" s="156"/>
      <c r="Q34" s="156"/>
      <c r="R34" s="156"/>
      <c r="S34" s="156"/>
      <c r="T34" s="156"/>
      <c r="U34" s="156"/>
    </row>
    <row r="35" spans="1:21" x14ac:dyDescent="0.25">
      <c r="A35" s="153"/>
      <c r="B35" s="153"/>
      <c r="C35" s="153"/>
      <c r="D35" s="153"/>
      <c r="E35" s="153"/>
      <c r="F35" s="153"/>
      <c r="G35" s="153"/>
      <c r="H35" s="153"/>
      <c r="I35" s="153"/>
      <c r="J35" s="153"/>
      <c r="K35" s="153"/>
      <c r="L35" s="153"/>
      <c r="M35" s="153"/>
      <c r="N35" s="153"/>
      <c r="O35" s="153"/>
      <c r="P35" s="153"/>
      <c r="Q35" s="153"/>
      <c r="R35" s="153"/>
      <c r="S35" s="153"/>
      <c r="T35" s="153"/>
      <c r="U35" s="153"/>
    </row>
    <row r="36" spans="1:21" x14ac:dyDescent="0.25">
      <c r="A36" s="153"/>
      <c r="B36" s="280" t="s">
        <v>683</v>
      </c>
      <c r="C36" s="280"/>
      <c r="D36" s="280"/>
      <c r="E36" s="280"/>
      <c r="F36" s="280"/>
      <c r="G36" s="280"/>
      <c r="H36" s="280"/>
      <c r="I36" s="280"/>
      <c r="J36" s="280"/>
      <c r="K36" s="280"/>
      <c r="L36" s="280"/>
      <c r="M36" s="280"/>
      <c r="N36" s="280"/>
      <c r="O36" s="280"/>
      <c r="P36" s="280"/>
      <c r="Q36" s="280"/>
      <c r="R36" s="280"/>
      <c r="S36" s="280"/>
      <c r="T36" s="280"/>
      <c r="U36" s="153"/>
    </row>
    <row r="37" spans="1:21" x14ac:dyDescent="0.25">
      <c r="A37" s="153"/>
      <c r="B37" s="265" t="str">
        <f>IF(C11="Ja","Ja",IF(C11="Nee","Nee",IF(C11="Optie","Optie","Nvt")))</f>
        <v>Optie</v>
      </c>
      <c r="C37" s="266"/>
      <c r="D37" s="266"/>
      <c r="E37" s="266"/>
      <c r="F37" s="266"/>
      <c r="G37" s="266"/>
      <c r="H37" s="266"/>
      <c r="I37" s="266"/>
      <c r="J37" s="266"/>
      <c r="K37" s="266"/>
      <c r="L37" s="266"/>
      <c r="M37" s="266"/>
      <c r="N37" s="266"/>
      <c r="O37" s="266"/>
      <c r="P37" s="263" t="str">
        <f>B37</f>
        <v>Optie</v>
      </c>
      <c r="Q37" s="263"/>
      <c r="R37" s="263"/>
      <c r="S37" s="263"/>
      <c r="T37" s="269" t="str">
        <f>P43</f>
        <v>Optie</v>
      </c>
      <c r="U37" s="153"/>
    </row>
    <row r="38" spans="1:21" x14ac:dyDescent="0.25">
      <c r="A38" s="153"/>
      <c r="B38" s="260"/>
      <c r="C38" s="261"/>
      <c r="D38" s="261"/>
      <c r="E38" s="261"/>
      <c r="F38" s="261"/>
      <c r="G38" s="261"/>
      <c r="H38" s="261"/>
      <c r="I38" s="261"/>
      <c r="J38" s="261"/>
      <c r="K38" s="261"/>
      <c r="L38" s="261"/>
      <c r="M38" s="261"/>
      <c r="N38" s="261"/>
      <c r="O38" s="261"/>
      <c r="P38" s="132" t="s">
        <v>684</v>
      </c>
      <c r="Q38" s="273" t="s">
        <v>350</v>
      </c>
      <c r="R38" s="273"/>
      <c r="S38" s="273"/>
      <c r="T38" s="270"/>
      <c r="U38" s="153"/>
    </row>
    <row r="39" spans="1:21" x14ac:dyDescent="0.25">
      <c r="A39" s="153"/>
      <c r="B39" s="260"/>
      <c r="C39" s="261"/>
      <c r="D39" s="261"/>
      <c r="E39" s="261"/>
      <c r="F39" s="261"/>
      <c r="G39" s="261"/>
      <c r="H39" s="261"/>
      <c r="I39" s="261"/>
      <c r="J39" s="261"/>
      <c r="K39" s="261"/>
      <c r="L39" s="261"/>
      <c r="M39" s="261"/>
      <c r="N39" s="261"/>
      <c r="O39" s="261"/>
      <c r="P39" s="86" t="s">
        <v>685</v>
      </c>
      <c r="Q39" s="262" t="s">
        <v>689</v>
      </c>
      <c r="R39" s="262"/>
      <c r="S39" s="262"/>
      <c r="T39" s="270"/>
      <c r="U39" s="153"/>
    </row>
    <row r="40" spans="1:21" x14ac:dyDescent="0.25">
      <c r="A40" s="153"/>
      <c r="B40" s="260"/>
      <c r="C40" s="261"/>
      <c r="D40" s="261"/>
      <c r="E40" s="261"/>
      <c r="F40" s="261"/>
      <c r="G40" s="261"/>
      <c r="H40" s="261"/>
      <c r="I40" s="261"/>
      <c r="J40" s="261"/>
      <c r="K40" s="261"/>
      <c r="L40" s="261"/>
      <c r="M40" s="261"/>
      <c r="N40" s="261"/>
      <c r="O40" s="261"/>
      <c r="P40" s="86" t="s">
        <v>686</v>
      </c>
      <c r="Q40" s="262" t="s">
        <v>690</v>
      </c>
      <c r="R40" s="262"/>
      <c r="S40" s="262"/>
      <c r="T40" s="270"/>
      <c r="U40" s="153"/>
    </row>
    <row r="41" spans="1:21" x14ac:dyDescent="0.25">
      <c r="A41" s="153"/>
      <c r="B41" s="260"/>
      <c r="C41" s="261"/>
      <c r="D41" s="261"/>
      <c r="E41" s="261"/>
      <c r="F41" s="261"/>
      <c r="G41" s="261"/>
      <c r="H41" s="261"/>
      <c r="I41" s="261"/>
      <c r="J41" s="261"/>
      <c r="K41" s="261"/>
      <c r="L41" s="261"/>
      <c r="M41" s="261"/>
      <c r="N41" s="261"/>
      <c r="O41" s="261"/>
      <c r="P41" s="86" t="s">
        <v>687</v>
      </c>
      <c r="Q41" s="262" t="s">
        <v>691</v>
      </c>
      <c r="R41" s="262"/>
      <c r="S41" s="262"/>
      <c r="T41" s="270"/>
      <c r="U41" s="153"/>
    </row>
    <row r="42" spans="1:21" x14ac:dyDescent="0.25">
      <c r="A42" s="153"/>
      <c r="B42" s="260"/>
      <c r="C42" s="261"/>
      <c r="D42" s="261"/>
      <c r="E42" s="261"/>
      <c r="F42" s="261"/>
      <c r="G42" s="261"/>
      <c r="H42" s="261"/>
      <c r="I42" s="261"/>
      <c r="J42" s="261"/>
      <c r="K42" s="261"/>
      <c r="L42" s="261"/>
      <c r="M42" s="261"/>
      <c r="N42" s="261"/>
      <c r="O42" s="261"/>
      <c r="P42" s="86" t="s">
        <v>688</v>
      </c>
      <c r="Q42" s="262" t="s">
        <v>692</v>
      </c>
      <c r="R42" s="262"/>
      <c r="S42" s="262"/>
      <c r="T42" s="270"/>
      <c r="U42" s="153"/>
    </row>
    <row r="43" spans="1:21" x14ac:dyDescent="0.25">
      <c r="A43" s="153"/>
      <c r="B43" s="267"/>
      <c r="C43" s="268"/>
      <c r="D43" s="268"/>
      <c r="E43" s="268"/>
      <c r="F43" s="268"/>
      <c r="G43" s="268"/>
      <c r="H43" s="268"/>
      <c r="I43" s="268"/>
      <c r="J43" s="268"/>
      <c r="K43" s="268"/>
      <c r="L43" s="268"/>
      <c r="M43" s="268"/>
      <c r="N43" s="268"/>
      <c r="O43" s="268"/>
      <c r="P43" s="263" t="str">
        <f>B37</f>
        <v>Optie</v>
      </c>
      <c r="Q43" s="263"/>
      <c r="R43" s="263"/>
      <c r="S43" s="263"/>
      <c r="T43" s="271"/>
      <c r="U43" s="153"/>
    </row>
    <row r="44" spans="1:21" x14ac:dyDescent="0.25">
      <c r="A44" s="153"/>
      <c r="B44" s="153"/>
      <c r="C44" s="153"/>
      <c r="D44" s="153"/>
      <c r="E44" s="153"/>
      <c r="F44" s="153"/>
      <c r="G44" s="153"/>
      <c r="H44" s="153"/>
      <c r="I44" s="153"/>
      <c r="J44" s="153"/>
      <c r="K44" s="153"/>
      <c r="L44" s="153"/>
      <c r="M44" s="153"/>
      <c r="N44" s="153"/>
      <c r="O44" s="153"/>
      <c r="P44" s="153"/>
      <c r="Q44" s="153"/>
      <c r="R44" s="153"/>
      <c r="S44" s="153"/>
      <c r="T44" s="153"/>
      <c r="U44" s="153"/>
    </row>
  </sheetData>
  <mergeCells count="95">
    <mergeCell ref="G30:H30"/>
    <mergeCell ref="M29:N29"/>
    <mergeCell ref="M30:N30"/>
    <mergeCell ref="P29:Q29"/>
    <mergeCell ref="P30:Q30"/>
    <mergeCell ref="G29:H29"/>
    <mergeCell ref="P28:Q28"/>
    <mergeCell ref="G24:H24"/>
    <mergeCell ref="G25:H25"/>
    <mergeCell ref="G26:H26"/>
    <mergeCell ref="G27:H27"/>
    <mergeCell ref="G28:H28"/>
    <mergeCell ref="P22:Q22"/>
    <mergeCell ref="P24:Q24"/>
    <mergeCell ref="M24:N24"/>
    <mergeCell ref="M25:N25"/>
    <mergeCell ref="M26:N26"/>
    <mergeCell ref="P25:Q25"/>
    <mergeCell ref="P26:Q26"/>
    <mergeCell ref="D24:E24"/>
    <mergeCell ref="D25:E25"/>
    <mergeCell ref="N32:P32"/>
    <mergeCell ref="B36:T36"/>
    <mergeCell ref="B37:O43"/>
    <mergeCell ref="P37:S37"/>
    <mergeCell ref="T37:T43"/>
    <mergeCell ref="Q38:S38"/>
    <mergeCell ref="Q39:S39"/>
    <mergeCell ref="Q40:S40"/>
    <mergeCell ref="Q41:S41"/>
    <mergeCell ref="Q42:S42"/>
    <mergeCell ref="P43:S43"/>
    <mergeCell ref="M27:N27"/>
    <mergeCell ref="M28:N28"/>
    <mergeCell ref="P27:Q27"/>
    <mergeCell ref="C22:E22"/>
    <mergeCell ref="G22:I22"/>
    <mergeCell ref="J22:K22"/>
    <mergeCell ref="M22:O22"/>
    <mergeCell ref="C20:E20"/>
    <mergeCell ref="G20:I20"/>
    <mergeCell ref="J20:K20"/>
    <mergeCell ref="M20:O20"/>
    <mergeCell ref="J21:K21"/>
    <mergeCell ref="G21:I21"/>
    <mergeCell ref="M21:O21"/>
    <mergeCell ref="D21:E21"/>
    <mergeCell ref="M18:O18"/>
    <mergeCell ref="P18:Q18"/>
    <mergeCell ref="C19:E19"/>
    <mergeCell ref="G19:I19"/>
    <mergeCell ref="J19:K19"/>
    <mergeCell ref="M19:O19"/>
    <mergeCell ref="P19:Q19"/>
    <mergeCell ref="P21:Q21"/>
    <mergeCell ref="C13:K13"/>
    <mergeCell ref="C18:E18"/>
    <mergeCell ref="G18:I18"/>
    <mergeCell ref="J18:K18"/>
    <mergeCell ref="P20:Q20"/>
    <mergeCell ref="M7:Q13"/>
    <mergeCell ref="C8:E8"/>
    <mergeCell ref="G8:I8"/>
    <mergeCell ref="J8:K8"/>
    <mergeCell ref="C9:E9"/>
    <mergeCell ref="G9:I9"/>
    <mergeCell ref="J9:K9"/>
    <mergeCell ref="C10:E10"/>
    <mergeCell ref="G10:I10"/>
    <mergeCell ref="J10:K10"/>
    <mergeCell ref="C11:E11"/>
    <mergeCell ref="G11:I11"/>
    <mergeCell ref="J11:K11"/>
    <mergeCell ref="C12:E12"/>
    <mergeCell ref="G12:I12"/>
    <mergeCell ref="J12:K12"/>
    <mergeCell ref="C6:E6"/>
    <mergeCell ref="G6:I6"/>
    <mergeCell ref="J6:K6"/>
    <mergeCell ref="C7:E7"/>
    <mergeCell ref="G7:I7"/>
    <mergeCell ref="J7:K7"/>
    <mergeCell ref="A1:U1"/>
    <mergeCell ref="S3:T3"/>
    <mergeCell ref="C4:E4"/>
    <mergeCell ref="G4:I4"/>
    <mergeCell ref="J4:K4"/>
    <mergeCell ref="M4:O4"/>
    <mergeCell ref="P4:Q4"/>
    <mergeCell ref="S4:T5"/>
    <mergeCell ref="C5:E5"/>
    <mergeCell ref="G5:I5"/>
    <mergeCell ref="J5:K5"/>
    <mergeCell ref="M5:O5"/>
    <mergeCell ref="P5:Q5"/>
  </mergeCells>
  <conditionalFormatting sqref="A1:U2 A23:U23 A18:C22 F18:U20 A6:U17 A3:S4 A5:R5 U3:U5 F22:P22 L21:P21 F21:J21 R21:U22 A31:U44 O24:P30 R24:U30 A24:G30 I24:M30">
    <cfRule type="cellIs" dxfId="709" priority="1" operator="equal">
      <formula>"Nvt"</formula>
    </cfRule>
    <cfRule type="cellIs" dxfId="708" priority="2" operator="equal">
      <formula>"Optie"</formula>
    </cfRule>
    <cfRule type="cellIs" dxfId="707" priority="3" operator="equal">
      <formula>"Nee"</formula>
    </cfRule>
    <cfRule type="cellIs" dxfId="706" priority="4" operator="equal">
      <formula>"Ja"</formula>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D172CA-7A9F-438E-8884-D805752A4A26}">
  <sheetPr>
    <tabColor rgb="FFFF0000"/>
  </sheetPr>
  <dimension ref="A1:PF56"/>
  <sheetViews>
    <sheetView topLeftCell="A4" zoomScaleNormal="100" workbookViewId="0">
      <selection activeCell="A10" sqref="A10:XFD34"/>
    </sheetView>
  </sheetViews>
  <sheetFormatPr defaultRowHeight="15" x14ac:dyDescent="0.25"/>
  <cols>
    <col min="1" max="1" width="5.28515625" style="219" customWidth="1"/>
    <col min="2" max="2" width="43.7109375" style="219" bestFit="1" customWidth="1"/>
    <col min="3" max="3" width="23.28515625" style="219" customWidth="1"/>
    <col min="4" max="11" width="20" style="219" customWidth="1"/>
    <col min="12" max="12" width="20" style="48" customWidth="1"/>
    <col min="13" max="14" width="15.5703125" style="219" hidden="1" customWidth="1"/>
    <col min="15" max="15" width="25.28515625" style="219" customWidth="1"/>
    <col min="16" max="16" width="2.7109375" style="219" bestFit="1" customWidth="1"/>
    <col min="17" max="17" width="10.28515625" style="219" customWidth="1"/>
    <col min="18" max="18" width="12.7109375" style="219" customWidth="1"/>
    <col min="19" max="19" width="10.140625" style="219" customWidth="1"/>
    <col min="20" max="20" width="8.140625" style="219" customWidth="1"/>
    <col min="21" max="21" width="12.85546875" style="219" customWidth="1"/>
    <col min="22" max="22" width="7.7109375" style="219" customWidth="1"/>
    <col min="23" max="23" width="11.28515625" style="219" customWidth="1"/>
    <col min="24" max="24" width="13.85546875" style="219" customWidth="1"/>
    <col min="25" max="25" width="9.7109375" style="219" customWidth="1"/>
    <col min="26" max="26" width="12.7109375" style="219" customWidth="1"/>
    <col min="27" max="27" width="9.28515625" style="219" customWidth="1"/>
    <col min="28" max="28" width="15.7109375" style="219" customWidth="1"/>
    <col min="29" max="29" width="8.42578125" style="219" customWidth="1"/>
    <col min="30" max="30" width="17.7109375" style="219" customWidth="1"/>
    <col min="31" max="31" width="9.7109375" style="219" customWidth="1"/>
    <col min="32" max="32" width="10.5703125" style="219" customWidth="1"/>
    <col min="33" max="33" width="6" style="219" customWidth="1"/>
    <col min="34" max="34" width="13.7109375" style="219" customWidth="1"/>
    <col min="35" max="35" width="11.85546875" style="219" customWidth="1"/>
    <col min="36" max="36" width="16.140625" style="219" customWidth="1"/>
    <col min="37" max="37" width="14.28515625" style="219" customWidth="1"/>
    <col min="38" max="38" width="21.140625" style="219" customWidth="1"/>
    <col min="39" max="39" width="18.7109375" style="219" customWidth="1"/>
    <col min="40" max="40" width="12.7109375" style="219" customWidth="1"/>
    <col min="41" max="41" width="7.7109375" style="219" customWidth="1"/>
    <col min="42" max="42" width="10.28515625" style="219" customWidth="1"/>
    <col min="43" max="43" width="8.140625" style="219" customWidth="1"/>
    <col min="44" max="44" width="5.5703125" style="219" customWidth="1"/>
    <col min="45" max="45" width="15.140625" style="219" customWidth="1"/>
    <col min="46" max="46" width="12.7109375" style="219" customWidth="1"/>
    <col min="47" max="47" width="7.7109375" style="219" customWidth="1"/>
    <col min="48" max="48" width="7.42578125" style="219" customWidth="1"/>
    <col min="49" max="49" width="8.140625" style="219" customWidth="1"/>
    <col min="50" max="50" width="5.5703125" style="219" customWidth="1"/>
    <col min="51" max="51" width="9.28515625" style="219" customWidth="1"/>
    <col min="52" max="52" width="13.7109375" style="219" customWidth="1"/>
    <col min="53" max="53" width="18.42578125" style="219" customWidth="1"/>
    <col min="54" max="54" width="8.42578125" style="219" customWidth="1"/>
    <col min="55" max="55" width="17.7109375" style="219" customWidth="1"/>
    <col min="56" max="56" width="9.7109375" style="219" customWidth="1"/>
    <col min="57" max="57" width="10.5703125" style="219" customWidth="1"/>
    <col min="58" max="58" width="6" style="219" customWidth="1"/>
    <col min="59" max="59" width="13.7109375" style="219" customWidth="1"/>
    <col min="60" max="60" width="11.85546875" style="219" customWidth="1"/>
    <col min="61" max="61" width="16.140625" style="219" customWidth="1"/>
    <col min="62" max="62" width="14.28515625" style="219" customWidth="1"/>
    <col min="63" max="63" width="21.140625" style="219" customWidth="1"/>
    <col min="64" max="64" width="18.7109375" style="219" customWidth="1"/>
    <col min="65" max="65" width="12.7109375" style="219" customWidth="1"/>
    <col min="66" max="66" width="7.7109375" style="219" customWidth="1"/>
    <col min="67" max="67" width="10.28515625" style="219" customWidth="1"/>
    <col min="68" max="68" width="8.140625" style="219" customWidth="1"/>
    <col min="69" max="69" width="5.5703125" style="219" customWidth="1"/>
    <col min="70" max="70" width="15.140625" style="219" customWidth="1"/>
    <col min="71" max="71" width="12.7109375" style="219" customWidth="1"/>
    <col min="72" max="72" width="7.7109375" style="219" customWidth="1"/>
    <col min="73" max="73" width="10.28515625" style="219" customWidth="1"/>
    <col min="74" max="74" width="8.140625" style="219" customWidth="1"/>
    <col min="75" max="75" width="5.5703125" style="219" customWidth="1"/>
    <col min="76" max="76" width="14" style="219" customWidth="1"/>
    <col min="77" max="77" width="10.85546875" style="219" customWidth="1"/>
    <col min="78" max="78" width="14.42578125" style="219" customWidth="1"/>
    <col min="79" max="79" width="14.28515625" style="219" customWidth="1"/>
    <col min="80" max="80" width="18.42578125" style="219" customWidth="1"/>
    <col min="81" max="81" width="15.28515625" style="219" customWidth="1"/>
    <col min="82" max="82" width="15.42578125" style="219" customWidth="1"/>
    <col min="83" max="83" width="12.28515625" style="219" customWidth="1"/>
    <col min="84" max="84" width="19.140625" style="219" customWidth="1"/>
    <col min="85" max="85" width="14.7109375" style="219" customWidth="1"/>
    <col min="86" max="86" width="20" style="219" customWidth="1"/>
    <col min="87" max="87" width="18.7109375" style="219" customWidth="1"/>
    <col min="88" max="88" width="17.85546875" style="219" customWidth="1"/>
    <col min="89" max="89" width="17.7109375" style="219" customWidth="1"/>
    <col min="90" max="90" width="9.7109375" style="219" customWidth="1"/>
    <col min="91" max="91" width="10.5703125" style="219" customWidth="1"/>
    <col min="92" max="92" width="6" style="219" customWidth="1"/>
    <col min="93" max="93" width="13.7109375" style="219" customWidth="1"/>
    <col min="94" max="94" width="11.85546875" style="219" customWidth="1"/>
    <col min="95" max="95" width="16.140625" style="219" customWidth="1"/>
    <col min="96" max="96" width="14.28515625" style="219" customWidth="1"/>
    <col min="97" max="97" width="21.140625" style="219" customWidth="1"/>
    <col min="98" max="98" width="18.7109375" style="219" customWidth="1"/>
    <col min="99" max="99" width="12.7109375" style="219" customWidth="1"/>
    <col min="100" max="100" width="7.7109375" style="219" customWidth="1"/>
    <col min="101" max="101" width="10.28515625" style="219" customWidth="1"/>
    <col min="102" max="102" width="8.140625" style="219" customWidth="1"/>
    <col min="103" max="103" width="5.5703125" style="219" customWidth="1"/>
    <col min="104" max="104" width="15.140625" style="219" customWidth="1"/>
    <col min="105" max="105" width="12.7109375" style="219" customWidth="1"/>
    <col min="106" max="106" width="7.7109375" style="219" customWidth="1"/>
    <col min="107" max="107" width="10.28515625" style="219" customWidth="1"/>
    <col min="108" max="108" width="8.140625" style="219" customWidth="1"/>
    <col min="109" max="109" width="5.5703125" style="219" customWidth="1"/>
    <col min="110" max="110" width="10.85546875" style="219" customWidth="1"/>
    <col min="111" max="111" width="5.85546875" style="219" customWidth="1"/>
    <col min="112" max="112" width="15.28515625" style="219" customWidth="1"/>
    <col min="113" max="113" width="15" style="219" customWidth="1"/>
    <col min="114" max="114" width="15.28515625" style="219" customWidth="1"/>
    <col min="115" max="115" width="11.7109375" style="219" customWidth="1"/>
    <col min="116" max="116" width="14.5703125" style="219" customWidth="1"/>
    <col min="117" max="117" width="9.85546875" style="219" customWidth="1"/>
    <col min="118" max="118" width="18.28515625" style="219" customWidth="1"/>
    <col min="119" max="119" width="18.7109375" style="219" customWidth="1"/>
    <col min="120" max="120" width="2.7109375" style="219" customWidth="1"/>
    <col min="121" max="121" width="10.42578125" style="219" bestFit="1" customWidth="1"/>
    <col min="122" max="122" width="12.85546875" style="219" bestFit="1" customWidth="1"/>
    <col min="123" max="123" width="10.28515625" style="219" bestFit="1" customWidth="1"/>
    <col min="124" max="124" width="8.28515625" style="219" bestFit="1" customWidth="1"/>
    <col min="125" max="125" width="13.7109375" style="219" bestFit="1" customWidth="1"/>
    <col min="126" max="126" width="7.85546875" style="219" bestFit="1" customWidth="1"/>
    <col min="127" max="127" width="11.42578125" style="219" bestFit="1" customWidth="1"/>
    <col min="128" max="128" width="14" style="219" bestFit="1" customWidth="1"/>
    <col min="129" max="129" width="9.85546875" style="219" bestFit="1" customWidth="1"/>
    <col min="130" max="130" width="12.85546875" style="219" bestFit="1" customWidth="1"/>
    <col min="131" max="131" width="11.85546875" style="219" bestFit="1" customWidth="1"/>
    <col min="132" max="132" width="22.28515625" style="219" bestFit="1" customWidth="1"/>
    <col min="133" max="133" width="10.5703125" style="219" bestFit="1" customWidth="1"/>
    <col min="134" max="134" width="14" style="219" bestFit="1" customWidth="1"/>
    <col min="135" max="135" width="20.7109375" style="219" bestFit="1" customWidth="1"/>
    <col min="136" max="136" width="11" style="219" bestFit="1" customWidth="1"/>
    <col min="137" max="137" width="13.28515625" style="219" bestFit="1" customWidth="1"/>
    <col min="138" max="138" width="12.7109375" style="219" bestFit="1" customWidth="1"/>
    <col min="139" max="139" width="5.28515625" style="219" bestFit="1" customWidth="1"/>
    <col min="140" max="140" width="10" style="219" bestFit="1" customWidth="1"/>
    <col min="141" max="141" width="9.28515625" style="219" bestFit="1" customWidth="1"/>
    <col min="142" max="142" width="9" style="219" bestFit="1" customWidth="1"/>
    <col min="143" max="143" width="15.7109375" style="219" bestFit="1" customWidth="1"/>
    <col min="144" max="144" width="8.5703125" style="219" bestFit="1" customWidth="1"/>
    <col min="145" max="145" width="18.5703125" style="219" bestFit="1" customWidth="1"/>
    <col min="146" max="146" width="10.28515625" style="219" bestFit="1" customWidth="1"/>
    <col min="147" max="147" width="13" style="219" bestFit="1" customWidth="1"/>
    <col min="148" max="148" width="11.7109375" style="219" bestFit="1" customWidth="1"/>
    <col min="149" max="149" width="8.85546875" style="219" bestFit="1" customWidth="1"/>
    <col min="150" max="150" width="9.28515625" style="219" bestFit="1" customWidth="1"/>
    <col min="151" max="151" width="5.7109375" style="219" bestFit="1" customWidth="1"/>
    <col min="152" max="152" width="9.28515625" style="219" bestFit="1" customWidth="1"/>
    <col min="153" max="153" width="14.42578125" style="219" bestFit="1" customWidth="1"/>
    <col min="154" max="154" width="14.85546875" style="219" bestFit="1" customWidth="1"/>
    <col min="155" max="155" width="18.5703125" style="219" bestFit="1" customWidth="1"/>
    <col min="156" max="156" width="22.7109375" style="219" bestFit="1" customWidth="1"/>
    <col min="157" max="157" width="28.28515625" style="219" bestFit="1" customWidth="1"/>
    <col min="158" max="158" width="18.140625" style="219" bestFit="1" customWidth="1"/>
    <col min="159" max="159" width="28.28515625" style="219" bestFit="1" customWidth="1"/>
    <col min="160" max="160" width="26.28515625" style="219" bestFit="1" customWidth="1"/>
    <col min="161" max="161" width="5" style="219" bestFit="1" customWidth="1"/>
    <col min="162" max="162" width="10.42578125" style="219" bestFit="1" customWidth="1"/>
    <col min="163" max="163" width="9.42578125" style="219" bestFit="1" customWidth="1"/>
    <col min="164" max="164" width="14.28515625" style="219" bestFit="1" customWidth="1"/>
    <col min="165" max="165" width="8.85546875" style="219" bestFit="1" customWidth="1"/>
    <col min="166" max="166" width="9" style="219" bestFit="1" customWidth="1"/>
    <col min="167" max="167" width="7.7109375" style="219" bestFit="1" customWidth="1"/>
    <col min="168" max="168" width="8.7109375" style="219" bestFit="1" customWidth="1"/>
    <col min="169" max="169" width="15.7109375" style="219" bestFit="1" customWidth="1"/>
    <col min="170" max="170" width="8.85546875" style="219" bestFit="1" customWidth="1"/>
    <col min="171" max="171" width="6.5703125" style="219" bestFit="1" customWidth="1"/>
    <col min="172" max="172" width="9" style="219" bestFit="1" customWidth="1"/>
    <col min="173" max="173" width="8.7109375" style="219" bestFit="1" customWidth="1"/>
    <col min="174" max="174" width="15.42578125" style="219" bestFit="1" customWidth="1"/>
    <col min="175" max="175" width="9.5703125" style="219" bestFit="1" customWidth="1"/>
    <col min="176" max="176" width="20.140625" style="219" bestFit="1" customWidth="1"/>
    <col min="177" max="177" width="9.5703125" style="219" bestFit="1" customWidth="1"/>
    <col min="178" max="178" width="11.7109375" style="219" bestFit="1" customWidth="1"/>
    <col min="179" max="179" width="13.42578125" style="219" bestFit="1" customWidth="1"/>
    <col min="180" max="180" width="16.28515625" style="219" bestFit="1" customWidth="1"/>
    <col min="181" max="181" width="5.28515625" style="219" bestFit="1" customWidth="1"/>
    <col min="182" max="182" width="4.7109375" style="219" bestFit="1" customWidth="1"/>
    <col min="183" max="183" width="20.140625" style="219" bestFit="1" customWidth="1"/>
    <col min="184" max="184" width="9.5703125" style="219" bestFit="1" customWidth="1"/>
    <col min="185" max="185" width="12.140625" style="219" bestFit="1" customWidth="1"/>
    <col min="186" max="186" width="13.7109375" style="219" bestFit="1" customWidth="1"/>
    <col min="187" max="187" width="16.28515625" style="219" bestFit="1" customWidth="1"/>
    <col min="188" max="188" width="5.28515625" style="219" bestFit="1" customWidth="1"/>
    <col min="189" max="189" width="4.7109375" style="219" bestFit="1" customWidth="1"/>
    <col min="190" max="190" width="20.140625" style="219" bestFit="1" customWidth="1"/>
    <col min="191" max="191" width="9.5703125" style="219" bestFit="1" customWidth="1"/>
    <col min="192" max="192" width="10.7109375" style="219" bestFit="1" customWidth="1"/>
    <col min="193" max="193" width="8.28515625" style="219" bestFit="1" customWidth="1"/>
    <col min="194" max="194" width="5.5703125" style="219" bestFit="1" customWidth="1"/>
    <col min="195" max="195" width="16.28515625" style="219" bestFit="1" customWidth="1"/>
    <col min="196" max="196" width="5.28515625" style="219" bestFit="1" customWidth="1"/>
    <col min="197" max="197" width="4.7109375" style="219" bestFit="1" customWidth="1"/>
    <col min="198" max="198" width="20.140625" style="219" bestFit="1" customWidth="1"/>
    <col min="199" max="199" width="9.5703125" style="219" bestFit="1" customWidth="1"/>
    <col min="200" max="200" width="11.7109375" style="219" bestFit="1" customWidth="1"/>
    <col min="201" max="201" width="14.28515625" style="219" bestFit="1" customWidth="1"/>
    <col min="202" max="202" width="13.28515625" style="219" bestFit="1" customWidth="1"/>
    <col min="203" max="203" width="9.28515625" style="219" bestFit="1" customWidth="1"/>
    <col min="204" max="204" width="14.7109375" style="219" bestFit="1" customWidth="1"/>
    <col min="205" max="205" width="12.140625" style="219" bestFit="1" customWidth="1"/>
    <col min="206" max="206" width="12.85546875" style="219" bestFit="1" customWidth="1"/>
    <col min="207" max="207" width="18.5703125" style="219" bestFit="1" customWidth="1"/>
    <col min="208" max="208" width="8.5703125" style="219" bestFit="1" customWidth="1"/>
    <col min="209" max="209" width="18.5703125" style="219" bestFit="1" customWidth="1"/>
    <col min="210" max="210" width="10.28515625" style="219" bestFit="1" customWidth="1"/>
    <col min="211" max="211" width="16" style="219" bestFit="1" customWidth="1"/>
    <col min="212" max="212" width="11.7109375" style="219" bestFit="1" customWidth="1"/>
    <col min="213" max="213" width="11.28515625" style="219" bestFit="1" customWidth="1"/>
    <col min="214" max="214" width="9.140625" style="219" bestFit="1" customWidth="1"/>
    <col min="215" max="215" width="11.85546875" style="219" bestFit="1" customWidth="1"/>
    <col min="216" max="216" width="4.7109375" style="219" bestFit="1" customWidth="1"/>
    <col min="217" max="217" width="16.7109375" style="219" bestFit="1" customWidth="1"/>
    <col min="218" max="218" width="8.140625" style="219" bestFit="1" customWidth="1"/>
    <col min="219" max="219" width="14.140625" style="219" bestFit="1" customWidth="1"/>
    <col min="220" max="220" width="21.7109375" style="219" bestFit="1" customWidth="1"/>
    <col min="221" max="221" width="18.7109375" style="219" bestFit="1" customWidth="1"/>
    <col min="222" max="222" width="16.5703125" style="219" bestFit="1" customWidth="1"/>
    <col min="223" max="223" width="14.140625" style="219" bestFit="1" customWidth="1"/>
    <col min="224" max="224" width="16.42578125" style="219" bestFit="1" customWidth="1"/>
    <col min="225" max="225" width="8.7109375" style="219" bestFit="1" customWidth="1"/>
    <col min="226" max="226" width="8" style="219" bestFit="1" customWidth="1"/>
    <col min="227" max="227" width="12.7109375" style="219" bestFit="1" customWidth="1"/>
    <col min="228" max="228" width="10.85546875" style="219" bestFit="1" customWidth="1"/>
    <col min="229" max="229" width="13.28515625" style="219" bestFit="1" customWidth="1"/>
    <col min="230" max="230" width="12" style="219" bestFit="1" customWidth="1"/>
    <col min="231" max="231" width="6.28515625" style="219" bestFit="1" customWidth="1"/>
    <col min="232" max="232" width="8.7109375" style="219" bestFit="1" customWidth="1"/>
    <col min="233" max="233" width="9" style="219" bestFit="1" customWidth="1"/>
    <col min="234" max="234" width="20.140625" style="219" bestFit="1" customWidth="1"/>
    <col min="235" max="235" width="13.7109375" style="219" bestFit="1" customWidth="1"/>
    <col min="236" max="236" width="14.85546875" style="219" bestFit="1" customWidth="1"/>
    <col min="237" max="237" width="9.28515625" style="219" bestFit="1" customWidth="1"/>
    <col min="238" max="238" width="14.7109375" style="219" bestFit="1" customWidth="1"/>
    <col min="239" max="239" width="10.85546875" style="219" bestFit="1" customWidth="1"/>
    <col min="240" max="240" width="13.28515625" style="219" bestFit="1" customWidth="1"/>
    <col min="241" max="241" width="6.5703125" style="219" bestFit="1" customWidth="1"/>
    <col min="242" max="242" width="13.7109375" style="219" bestFit="1" customWidth="1"/>
    <col min="243" max="243" width="14.85546875" style="219" bestFit="1" customWidth="1"/>
    <col min="244" max="244" width="12" style="219" bestFit="1" customWidth="1"/>
    <col min="245" max="245" width="6.28515625" style="219" bestFit="1" customWidth="1"/>
    <col min="246" max="246" width="8.7109375" style="219" bestFit="1" customWidth="1"/>
    <col min="247" max="247" width="9" style="219" bestFit="1" customWidth="1"/>
    <col min="248" max="248" width="15.42578125" style="219" bestFit="1" customWidth="1"/>
    <col min="249" max="249" width="9.5703125" style="219" bestFit="1" customWidth="1"/>
    <col min="250" max="250" width="20.140625" style="219" bestFit="1" customWidth="1"/>
    <col min="251" max="251" width="9.5703125" style="219" bestFit="1" customWidth="1"/>
    <col min="252" max="252" width="8.28515625" style="219" bestFit="1" customWidth="1"/>
    <col min="253" max="253" width="5.5703125" style="219" bestFit="1" customWidth="1"/>
    <col min="254" max="254" width="5" style="219" bestFit="1" customWidth="1"/>
    <col min="255" max="255" width="16.28515625" style="219" bestFit="1" customWidth="1"/>
    <col min="256" max="256" width="5.28515625" style="219" bestFit="1" customWidth="1"/>
    <col min="257" max="257" width="4.7109375" style="219" bestFit="1" customWidth="1"/>
    <col min="258" max="258" width="20.140625" style="219" bestFit="1" customWidth="1"/>
    <col min="259" max="259" width="9.5703125" style="219" bestFit="1" customWidth="1"/>
    <col min="260" max="260" width="17.140625" style="219" bestFit="1" customWidth="1"/>
    <col min="261" max="261" width="16.140625" style="219" bestFit="1" customWidth="1"/>
    <col min="262" max="262" width="5" style="219" bestFit="1" customWidth="1"/>
    <col min="263" max="263" width="19.28515625" style="219" bestFit="1" customWidth="1"/>
    <col min="264" max="264" width="18" style="219" bestFit="1" customWidth="1"/>
    <col min="265" max="265" width="10.7109375" style="219" bestFit="1" customWidth="1"/>
    <col min="266" max="266" width="11.7109375" style="219" bestFit="1" customWidth="1"/>
    <col min="267" max="267" width="15.7109375" style="219" bestFit="1" customWidth="1"/>
    <col min="268" max="268" width="11.42578125" style="219" bestFit="1" customWidth="1"/>
    <col min="269" max="269" width="8.7109375" style="219" bestFit="1" customWidth="1"/>
    <col min="270" max="270" width="9" style="219" bestFit="1" customWidth="1"/>
    <col min="271" max="271" width="9.85546875" style="219" bestFit="1" customWidth="1"/>
    <col min="272" max="272" width="6.5703125" style="219" bestFit="1" customWidth="1"/>
    <col min="273" max="273" width="15.42578125" style="219" bestFit="1" customWidth="1"/>
    <col min="274" max="274" width="9.5703125" style="219" bestFit="1" customWidth="1"/>
    <col min="275" max="275" width="20.140625" style="219" bestFit="1" customWidth="1"/>
    <col min="276" max="276" width="9.5703125" style="219" bestFit="1" customWidth="1"/>
    <col min="277" max="277" width="12.140625" style="219" bestFit="1" customWidth="1"/>
    <col min="278" max="278" width="8.7109375" style="219" bestFit="1" customWidth="1"/>
    <col min="279" max="279" width="16.42578125" style="219" bestFit="1" customWidth="1"/>
    <col min="280" max="280" width="16.28515625" style="219" bestFit="1" customWidth="1"/>
    <col min="281" max="281" width="5.28515625" style="219" bestFit="1" customWidth="1"/>
    <col min="282" max="282" width="4.7109375" style="219" bestFit="1" customWidth="1"/>
    <col min="283" max="283" width="19.140625" style="219" bestFit="1" customWidth="1"/>
    <col min="284" max="284" width="9.5703125" style="219" bestFit="1" customWidth="1"/>
    <col min="285" max="285" width="23.7109375" style="219" bestFit="1" customWidth="1"/>
    <col min="286" max="286" width="15.28515625" style="219" bestFit="1" customWidth="1"/>
    <col min="287" max="287" width="12.85546875" style="219" bestFit="1" customWidth="1"/>
    <col min="288" max="288" width="7.85546875" style="219" bestFit="1" customWidth="1"/>
    <col min="289" max="289" width="6.7109375" style="219" bestFit="1" customWidth="1"/>
    <col min="290" max="290" width="10" style="219" bestFit="1" customWidth="1"/>
    <col min="291" max="291" width="9.28515625" style="219" bestFit="1" customWidth="1"/>
    <col min="292" max="292" width="12.5703125" style="219" bestFit="1" customWidth="1"/>
    <col min="293" max="293" width="15.7109375" style="219" bestFit="1" customWidth="1"/>
    <col min="294" max="294" width="11.140625" style="219" bestFit="1" customWidth="1"/>
    <col min="295" max="295" width="10.5703125" style="219" bestFit="1" customWidth="1"/>
    <col min="296" max="296" width="21.7109375" style="219" bestFit="1" customWidth="1"/>
    <col min="297" max="297" width="18.85546875" style="219" bestFit="1" customWidth="1"/>
    <col min="298" max="298" width="12.85546875" style="219" bestFit="1" customWidth="1"/>
    <col min="299" max="299" width="7.85546875" style="219" bestFit="1" customWidth="1"/>
    <col min="300" max="300" width="10.5703125" style="219" bestFit="1" customWidth="1"/>
    <col min="301" max="301" width="12.7109375" style="219" bestFit="1" customWidth="1"/>
    <col min="302" max="302" width="9" style="219" bestFit="1" customWidth="1"/>
    <col min="303" max="303" width="8.7109375" style="219" bestFit="1" customWidth="1"/>
    <col min="304" max="304" width="13.5703125" style="219" bestFit="1" customWidth="1"/>
    <col min="305" max="305" width="9" style="219" bestFit="1" customWidth="1"/>
    <col min="306" max="306" width="16.28515625" style="219" bestFit="1" customWidth="1"/>
    <col min="307" max="307" width="5.28515625" style="219" bestFit="1" customWidth="1"/>
    <col min="308" max="308" width="4.7109375" style="219" bestFit="1" customWidth="1"/>
    <col min="309" max="309" width="20.140625" style="219" bestFit="1" customWidth="1"/>
    <col min="310" max="310" width="9.5703125" style="219" bestFit="1" customWidth="1"/>
    <col min="311" max="311" width="17.28515625" style="219" bestFit="1" customWidth="1"/>
    <col min="312" max="312" width="16" style="219" bestFit="1" customWidth="1"/>
    <col min="313" max="313" width="22" style="219" bestFit="1" customWidth="1"/>
    <col min="314" max="314" width="14.5703125" style="219" bestFit="1" customWidth="1"/>
    <col min="315" max="315" width="17.7109375" style="219" bestFit="1" customWidth="1"/>
    <col min="316" max="316" width="12.7109375" style="219" bestFit="1" customWidth="1"/>
    <col min="317" max="317" width="15.7109375" style="219" bestFit="1" customWidth="1"/>
    <col min="318" max="318" width="14.7109375" style="219" bestFit="1" customWidth="1"/>
    <col min="319" max="319" width="15.85546875" style="219" bestFit="1" customWidth="1"/>
    <col min="320" max="320" width="15.7109375" style="219" bestFit="1" customWidth="1"/>
    <col min="321" max="321" width="17.5703125" style="219" bestFit="1" customWidth="1"/>
    <col min="322" max="322" width="17.42578125" style="219" bestFit="1" customWidth="1"/>
    <col min="323" max="323" width="12.5703125" style="219" bestFit="1" customWidth="1"/>
    <col min="324" max="324" width="9.5703125" style="219" bestFit="1" customWidth="1"/>
    <col min="325" max="325" width="20.140625" style="219" bestFit="1" customWidth="1"/>
    <col min="326" max="326" width="9.5703125" style="219" bestFit="1" customWidth="1"/>
    <col min="327" max="327" width="7.28515625" style="219" bestFit="1" customWidth="1"/>
    <col min="328" max="328" width="8.42578125" style="219" bestFit="1" customWidth="1"/>
    <col min="329" max="329" width="13.5703125" style="219" bestFit="1" customWidth="1"/>
    <col min="330" max="330" width="5.28515625" style="219" bestFit="1" customWidth="1"/>
    <col min="331" max="331" width="4.7109375" style="219" bestFit="1" customWidth="1"/>
    <col min="332" max="332" width="20.140625" style="219" bestFit="1" customWidth="1"/>
    <col min="333" max="333" width="9.5703125" style="219" bestFit="1" customWidth="1"/>
    <col min="334" max="334" width="15.5703125" style="219" bestFit="1" customWidth="1"/>
    <col min="335" max="335" width="12.7109375" style="219" bestFit="1" customWidth="1"/>
    <col min="336" max="336" width="11" style="219" bestFit="1" customWidth="1"/>
    <col min="337" max="337" width="14.7109375" style="219" bestFit="1" customWidth="1"/>
    <col min="338" max="338" width="15.85546875" style="219" bestFit="1" customWidth="1"/>
    <col min="339" max="339" width="13.7109375" style="219" bestFit="1" customWidth="1"/>
    <col min="340" max="340" width="27.7109375" style="219" bestFit="1" customWidth="1"/>
    <col min="341" max="341" width="15.42578125" style="219" bestFit="1" customWidth="1"/>
    <col min="342" max="342" width="9.5703125" style="219" bestFit="1" customWidth="1"/>
    <col min="343" max="343" width="20.140625" style="219" bestFit="1" customWidth="1"/>
    <col min="344" max="344" width="9.5703125" style="219" bestFit="1" customWidth="1"/>
    <col min="345" max="345" width="11.7109375" style="219" bestFit="1" customWidth="1"/>
    <col min="346" max="346" width="12.85546875" style="219" bestFit="1" customWidth="1"/>
    <col min="347" max="347" width="16.28515625" style="219" bestFit="1" customWidth="1"/>
    <col min="348" max="348" width="5.28515625" style="219" bestFit="1" customWidth="1"/>
    <col min="349" max="349" width="4.7109375" style="219" bestFit="1" customWidth="1"/>
    <col min="350" max="350" width="20.140625" style="219" bestFit="1" customWidth="1"/>
    <col min="351" max="351" width="9.5703125" style="219" bestFit="1" customWidth="1"/>
    <col min="352" max="352" width="16.28515625" style="219" bestFit="1" customWidth="1"/>
    <col min="353" max="353" width="14.7109375" style="219" bestFit="1" customWidth="1"/>
    <col min="354" max="354" width="15.42578125" style="219" bestFit="1" customWidth="1"/>
    <col min="355" max="355" width="14.7109375" style="219" bestFit="1" customWidth="1"/>
    <col min="356" max="356" width="15.42578125" style="219" bestFit="1" customWidth="1"/>
    <col min="357" max="357" width="9.5703125" style="219" bestFit="1" customWidth="1"/>
    <col min="358" max="358" width="20.140625" style="219" bestFit="1" customWidth="1"/>
    <col min="359" max="359" width="9.5703125" style="219" bestFit="1" customWidth="1"/>
    <col min="360" max="360" width="11.7109375" style="219" bestFit="1" customWidth="1"/>
    <col min="361" max="361" width="12.85546875" style="219" bestFit="1" customWidth="1"/>
    <col min="362" max="362" width="8.7109375" style="219" bestFit="1" customWidth="1"/>
    <col min="363" max="363" width="16.28515625" style="219" bestFit="1" customWidth="1"/>
    <col min="364" max="364" width="5.28515625" style="219" bestFit="1" customWidth="1"/>
    <col min="365" max="365" width="4.7109375" style="219" bestFit="1" customWidth="1"/>
    <col min="366" max="366" width="20.140625" style="219" bestFit="1" customWidth="1"/>
    <col min="367" max="367" width="9.5703125" style="219" bestFit="1" customWidth="1"/>
    <col min="368" max="368" width="11" style="219" bestFit="1" customWidth="1"/>
    <col min="369" max="369" width="6" style="219" bestFit="1" customWidth="1"/>
    <col min="370" max="370" width="15.42578125" style="219" bestFit="1" customWidth="1"/>
    <col min="371" max="371" width="12.85546875" style="219" bestFit="1" customWidth="1"/>
    <col min="372" max="372" width="13.7109375" style="219" bestFit="1" customWidth="1"/>
    <col min="373" max="373" width="8" style="219" bestFit="1" customWidth="1"/>
    <col min="374" max="374" width="11.85546875" style="219" bestFit="1" customWidth="1"/>
    <col min="375" max="375" width="6.5703125" style="219" bestFit="1" customWidth="1"/>
    <col min="376" max="376" width="9" style="219" bestFit="1" customWidth="1"/>
    <col min="377" max="377" width="13" style="219" bestFit="1" customWidth="1"/>
    <col min="378" max="378" width="9.5703125" style="219" bestFit="1" customWidth="1"/>
    <col min="379" max="379" width="12.28515625" style="219" bestFit="1" customWidth="1"/>
    <col min="380" max="380" width="9.5703125" style="219" bestFit="1" customWidth="1"/>
    <col min="381" max="381" width="20.140625" style="219" bestFit="1" customWidth="1"/>
    <col min="382" max="382" width="7.28515625" style="219" bestFit="1" customWidth="1"/>
    <col min="383" max="383" width="4" style="219" bestFit="1" customWidth="1"/>
    <col min="384" max="384" width="5.5703125" style="219" bestFit="1" customWidth="1"/>
    <col min="385" max="385" width="9.5703125" style="219" bestFit="1" customWidth="1"/>
    <col min="386" max="386" width="11.28515625" style="219" bestFit="1" customWidth="1"/>
    <col min="387" max="387" width="10.28515625" style="219" bestFit="1" customWidth="1"/>
    <col min="388" max="389" width="7.5703125" style="219" bestFit="1" customWidth="1"/>
    <col min="390" max="390" width="14.28515625" style="219" bestFit="1" customWidth="1"/>
    <col min="391" max="391" width="4" style="219" bestFit="1" customWidth="1"/>
    <col min="392" max="392" width="6.5703125" style="219" bestFit="1" customWidth="1"/>
    <col min="393" max="393" width="4" style="219" bestFit="1" customWidth="1"/>
    <col min="394" max="394" width="12.7109375" style="219" bestFit="1" customWidth="1"/>
    <col min="395" max="395" width="12.28515625" style="219" bestFit="1" customWidth="1"/>
    <col min="396" max="396" width="9.5703125" style="219" bestFit="1" customWidth="1"/>
    <col min="397" max="397" width="20.140625" style="219" bestFit="1" customWidth="1"/>
    <col min="398" max="398" width="5.7109375" style="219" bestFit="1" customWidth="1"/>
    <col min="399" max="399" width="8.7109375" style="219" bestFit="1" customWidth="1"/>
    <col min="400" max="401" width="6" style="219" bestFit="1" customWidth="1"/>
    <col min="402" max="402" width="11.28515625" style="219" bestFit="1" customWidth="1"/>
    <col min="403" max="403" width="10.42578125" style="219" bestFit="1" customWidth="1"/>
    <col min="404" max="404" width="5" style="219" bestFit="1" customWidth="1"/>
    <col min="405" max="405" width="11.42578125" style="219" bestFit="1" customWidth="1"/>
    <col min="406" max="406" width="9.5703125" style="219" bestFit="1" customWidth="1"/>
    <col min="407" max="407" width="13.7109375" style="219" bestFit="1" customWidth="1"/>
    <col min="408" max="408" width="19.7109375" style="219" bestFit="1" customWidth="1"/>
    <col min="409" max="409" width="6.28515625" style="219" bestFit="1" customWidth="1"/>
    <col min="410" max="410" width="16.28515625" style="219" bestFit="1" customWidth="1"/>
    <col min="411" max="411" width="5.28515625" style="219" bestFit="1" customWidth="1"/>
    <col min="412" max="412" width="4.7109375" style="219" bestFit="1" customWidth="1"/>
    <col min="413" max="413" width="20.140625" style="219" bestFit="1" customWidth="1"/>
    <col min="414" max="414" width="9.5703125" style="219" bestFit="1" customWidth="1"/>
    <col min="415" max="415" width="17.7109375" style="219" bestFit="1" customWidth="1"/>
    <col min="416" max="416" width="9.85546875" style="219" bestFit="1" customWidth="1"/>
    <col min="417" max="417" width="10.7109375" style="219" bestFit="1" customWidth="1"/>
    <col min="418" max="418" width="6.140625" style="219" bestFit="1" customWidth="1"/>
    <col min="419" max="419" width="13.85546875" style="219" bestFit="1" customWidth="1"/>
    <col min="420" max="420" width="12" style="219" bestFit="1" customWidth="1"/>
    <col min="421" max="421" width="16.28515625" style="219" bestFit="1" customWidth="1"/>
    <col min="422" max="422" width="18.28515625" style="219" bestFit="1" customWidth="1"/>
    <col min="423" max="16384" width="9.140625" style="219"/>
  </cols>
  <sheetData>
    <row r="1" spans="1:422" ht="14.45" customHeight="1" x14ac:dyDescent="0.25">
      <c r="D1" s="291" t="s">
        <v>505</v>
      </c>
      <c r="E1" s="292"/>
      <c r="F1" s="292"/>
      <c r="G1" s="292"/>
      <c r="H1" s="292"/>
      <c r="I1" s="292"/>
      <c r="J1" s="292"/>
      <c r="K1" s="292"/>
      <c r="L1" s="292"/>
      <c r="Q1" s="236"/>
      <c r="R1" s="236"/>
      <c r="S1" s="236"/>
      <c r="T1" s="236"/>
      <c r="U1" s="236"/>
      <c r="V1" s="236"/>
      <c r="W1" s="236"/>
      <c r="X1" s="236"/>
      <c r="Y1" s="236"/>
      <c r="Z1" s="236"/>
      <c r="AA1" s="236"/>
      <c r="AB1" s="236"/>
      <c r="AC1" s="236"/>
      <c r="AD1" s="236"/>
      <c r="AE1" s="236"/>
      <c r="AF1" s="236"/>
      <c r="AG1" s="236"/>
      <c r="AH1" s="236"/>
      <c r="AI1" s="236"/>
      <c r="AJ1" s="236"/>
      <c r="AK1" s="236"/>
      <c r="AL1" s="236"/>
      <c r="AM1" s="236"/>
      <c r="AN1" s="236"/>
      <c r="AO1" s="236"/>
      <c r="AP1" s="236"/>
      <c r="AQ1" s="236"/>
      <c r="AR1" s="236"/>
      <c r="AS1" s="236"/>
      <c r="AT1" s="236"/>
      <c r="AU1" s="236"/>
      <c r="AV1" s="236"/>
      <c r="AW1" s="236"/>
      <c r="AX1" s="236"/>
      <c r="AY1" s="236"/>
      <c r="AZ1" s="236"/>
      <c r="BA1" s="236"/>
      <c r="BB1" s="236"/>
      <c r="BC1" s="236"/>
      <c r="BD1" s="236"/>
      <c r="BE1" s="236"/>
      <c r="BF1" s="236"/>
      <c r="BG1" s="236"/>
      <c r="BH1" s="236"/>
      <c r="BI1" s="236"/>
      <c r="BJ1" s="236"/>
      <c r="BK1" s="236"/>
      <c r="BL1" s="236"/>
      <c r="BM1" s="236"/>
      <c r="BN1" s="236"/>
      <c r="BO1" s="236"/>
      <c r="BP1" s="236"/>
      <c r="BQ1" s="236"/>
      <c r="BR1" s="236"/>
      <c r="BS1" s="236"/>
      <c r="BT1" s="236"/>
      <c r="BU1" s="236"/>
      <c r="BV1" s="236"/>
      <c r="BW1" s="236"/>
      <c r="BX1" s="236"/>
      <c r="BY1" s="236"/>
      <c r="BZ1" s="236"/>
      <c r="CA1" s="236"/>
      <c r="CB1" s="236"/>
      <c r="CC1" s="236"/>
      <c r="CD1" s="236"/>
      <c r="CE1" s="236"/>
      <c r="CF1" s="236"/>
      <c r="CG1" s="236"/>
      <c r="CH1" s="236"/>
      <c r="CI1" s="236"/>
      <c r="CJ1" s="236"/>
      <c r="CK1" s="236"/>
      <c r="CL1" s="236"/>
      <c r="CM1" s="236"/>
      <c r="CN1" s="236"/>
      <c r="CO1" s="236"/>
      <c r="CP1" s="236"/>
      <c r="CQ1" s="236"/>
      <c r="CR1" s="236"/>
      <c r="CS1" s="236"/>
      <c r="CT1" s="236"/>
      <c r="CU1" s="236"/>
      <c r="CV1" s="236"/>
      <c r="CW1" s="236"/>
      <c r="CX1" s="236"/>
      <c r="CY1" s="236"/>
      <c r="CZ1" s="236"/>
      <c r="DA1" s="236"/>
      <c r="DB1" s="236"/>
      <c r="DC1" s="236"/>
      <c r="DD1" s="236"/>
      <c r="DE1" s="236"/>
      <c r="DF1" s="236"/>
      <c r="DG1" s="236"/>
      <c r="DH1" s="236"/>
      <c r="DI1" s="236"/>
      <c r="DJ1" s="236"/>
      <c r="DK1" s="236"/>
      <c r="DL1" s="236"/>
      <c r="DM1" s="236"/>
      <c r="DN1" s="236"/>
      <c r="DO1" s="236"/>
      <c r="DP1" s="86"/>
      <c r="DQ1" s="124">
        <f>AGA!D2</f>
        <v>0</v>
      </c>
      <c r="DR1" s="124">
        <f>AGA!D3</f>
        <v>0</v>
      </c>
      <c r="DS1" s="124">
        <f>AGA!D4</f>
        <v>0</v>
      </c>
      <c r="DT1" s="124">
        <f>AGA!D5</f>
        <v>0</v>
      </c>
      <c r="DU1" s="124">
        <f>AGA!D6</f>
        <v>0</v>
      </c>
      <c r="DV1" s="124">
        <f>AGA!D7</f>
        <v>0</v>
      </c>
      <c r="DW1" s="124">
        <f>AGA!D8</f>
        <v>0</v>
      </c>
      <c r="DX1" s="124">
        <f>AGA!D9</f>
        <v>0</v>
      </c>
      <c r="DY1" s="124">
        <f>AGA!D10</f>
        <v>0</v>
      </c>
      <c r="DZ1" s="124">
        <f>AGA!D11</f>
        <v>0</v>
      </c>
      <c r="EA1" s="124">
        <f>AGA!D12</f>
        <v>0</v>
      </c>
      <c r="EB1" s="124">
        <f>AGA!D13</f>
        <v>0</v>
      </c>
      <c r="EC1" s="124">
        <f>AGA!D14</f>
        <v>0</v>
      </c>
      <c r="ED1" s="124">
        <f>AGA!D15</f>
        <v>0</v>
      </c>
      <c r="EE1" s="124">
        <f>AGA!D16</f>
        <v>0</v>
      </c>
      <c r="EF1" s="124">
        <f>AGA!D17</f>
        <v>0</v>
      </c>
      <c r="EG1" s="124">
        <f>AGA!D18</f>
        <v>0</v>
      </c>
      <c r="EH1" s="124">
        <f>AGA!D19</f>
        <v>0</v>
      </c>
      <c r="EI1" s="124">
        <f>AGA!D20</f>
        <v>0</v>
      </c>
      <c r="EJ1" s="124">
        <f>AGA!D21</f>
        <v>0</v>
      </c>
      <c r="EK1" s="124">
        <f>AGA!D22</f>
        <v>0</v>
      </c>
      <c r="EL1" s="124">
        <f>AGA!D23</f>
        <v>0</v>
      </c>
      <c r="EM1" s="124">
        <f>AGA!D24</f>
        <v>0</v>
      </c>
      <c r="EN1" s="124">
        <f>AGA!D25</f>
        <v>0</v>
      </c>
      <c r="EO1" s="124">
        <f>AGA!D26</f>
        <v>0</v>
      </c>
      <c r="EP1" s="124">
        <f>AGA!D27</f>
        <v>0</v>
      </c>
      <c r="EQ1" s="124">
        <f>AGA!D28</f>
        <v>0</v>
      </c>
      <c r="ER1" s="124">
        <f>AGA!D29</f>
        <v>0</v>
      </c>
      <c r="ES1" s="124">
        <f>AGA!D30</f>
        <v>0</v>
      </c>
      <c r="ET1" s="124">
        <f>AGA!D31</f>
        <v>0</v>
      </c>
      <c r="EU1" s="124">
        <f>AGA!D32</f>
        <v>0</v>
      </c>
      <c r="EV1" s="124">
        <f>AGA!D33</f>
        <v>0</v>
      </c>
      <c r="EW1" s="124">
        <f>AGA!D34</f>
        <v>0</v>
      </c>
      <c r="EX1" s="124">
        <f>AGA!D35</f>
        <v>0</v>
      </c>
      <c r="EY1" s="124">
        <f>AGA!D36</f>
        <v>0</v>
      </c>
      <c r="EZ1" s="124">
        <f>AGA!D37</f>
        <v>0</v>
      </c>
      <c r="FA1" s="124">
        <f>AGA!D38</f>
        <v>0</v>
      </c>
      <c r="FB1" s="124">
        <f>AGA!D39</f>
        <v>0</v>
      </c>
      <c r="FC1" s="124">
        <f>AGA!D40</f>
        <v>0</v>
      </c>
      <c r="FD1" s="124">
        <f>AGA!D41</f>
        <v>0</v>
      </c>
      <c r="FE1" s="124">
        <f>AGA!D42</f>
        <v>0</v>
      </c>
      <c r="FF1" s="124">
        <f>AGA!D43</f>
        <v>0</v>
      </c>
      <c r="FG1" s="124">
        <f>AGA!D44</f>
        <v>0</v>
      </c>
      <c r="FH1" s="124">
        <f>AGA!D45</f>
        <v>0</v>
      </c>
      <c r="FI1" s="124">
        <f>AGA!D46</f>
        <v>0</v>
      </c>
      <c r="FJ1" s="124">
        <f>AGA!D47</f>
        <v>0</v>
      </c>
      <c r="FK1" s="124">
        <f>AGA!D48</f>
        <v>0</v>
      </c>
      <c r="FL1" s="124">
        <f>AGA!D49</f>
        <v>0</v>
      </c>
      <c r="FM1" s="124">
        <f>AGA!D50</f>
        <v>0</v>
      </c>
      <c r="FN1" s="124">
        <f>AGA!D51</f>
        <v>0</v>
      </c>
      <c r="FO1" s="124">
        <f>AGA!D52</f>
        <v>0</v>
      </c>
      <c r="FP1" s="124">
        <f>AGA!D53</f>
        <v>0</v>
      </c>
      <c r="FQ1" s="124">
        <f>AGA!D54</f>
        <v>0</v>
      </c>
      <c r="FR1" s="124">
        <f>AGA!D55</f>
        <v>0</v>
      </c>
      <c r="FS1" s="124">
        <f>AGA!D56</f>
        <v>0</v>
      </c>
      <c r="FT1" s="124">
        <f>AGA!D57</f>
        <v>0</v>
      </c>
      <c r="FU1" s="124">
        <f>AGA!D58</f>
        <v>0</v>
      </c>
      <c r="FV1" s="124">
        <f>AGA!D59</f>
        <v>0</v>
      </c>
      <c r="FW1" s="124">
        <f>AGA!D60</f>
        <v>0</v>
      </c>
      <c r="FX1" s="124">
        <f>AGA!D61</f>
        <v>0</v>
      </c>
      <c r="FY1" s="124">
        <f>AGA!D62</f>
        <v>0</v>
      </c>
      <c r="FZ1" s="124">
        <f>AGA!D63</f>
        <v>0</v>
      </c>
      <c r="GA1" s="124">
        <f>AGA!D64</f>
        <v>0</v>
      </c>
      <c r="GB1" s="124">
        <f>AGA!D65</f>
        <v>0</v>
      </c>
      <c r="GC1" s="124">
        <f>AGA!D66</f>
        <v>0</v>
      </c>
      <c r="GD1" s="124">
        <f>AGA!D67</f>
        <v>0</v>
      </c>
      <c r="GE1" s="124">
        <f>AGA!D68</f>
        <v>0</v>
      </c>
      <c r="GF1" s="124">
        <f>AGA!D69</f>
        <v>0</v>
      </c>
      <c r="GG1" s="124">
        <f>AGA!D70</f>
        <v>0</v>
      </c>
      <c r="GH1" s="124">
        <f>AGA!D71</f>
        <v>0</v>
      </c>
      <c r="GI1" s="124">
        <f>AGA!D72</f>
        <v>0</v>
      </c>
      <c r="GJ1" s="124">
        <f>AGA!D73</f>
        <v>0</v>
      </c>
      <c r="GK1" s="124">
        <f>AGA!D74</f>
        <v>0</v>
      </c>
      <c r="GL1" s="124">
        <f>AGA!D75</f>
        <v>0</v>
      </c>
      <c r="GM1" s="124">
        <f>AGA!D76</f>
        <v>0</v>
      </c>
      <c r="GN1" s="124">
        <f>AGA!D77</f>
        <v>0</v>
      </c>
      <c r="GO1" s="124">
        <f>AGA!D78</f>
        <v>0</v>
      </c>
      <c r="GP1" s="124">
        <f>AGA!D79</f>
        <v>0</v>
      </c>
      <c r="GQ1" s="124">
        <f>AGA!D80</f>
        <v>0</v>
      </c>
      <c r="GR1" s="124">
        <f>AGA!D81</f>
        <v>0</v>
      </c>
      <c r="GS1" s="124">
        <f>AGA!D82</f>
        <v>0</v>
      </c>
      <c r="GT1" s="124">
        <f>AGA!D83</f>
        <v>0</v>
      </c>
      <c r="GU1" s="124">
        <f>AGA!D84</f>
        <v>0</v>
      </c>
      <c r="GV1" s="124">
        <f>AGA!D85</f>
        <v>0</v>
      </c>
      <c r="GW1" s="124">
        <f>AGA!D86</f>
        <v>0</v>
      </c>
      <c r="GX1" s="124">
        <f>AGA!D87</f>
        <v>0</v>
      </c>
      <c r="GY1" s="124">
        <f>AGA!D88</f>
        <v>0</v>
      </c>
      <c r="GZ1" s="124">
        <f>AGA!D89</f>
        <v>0</v>
      </c>
      <c r="HA1" s="124">
        <f>AGA!D90</f>
        <v>0</v>
      </c>
      <c r="HB1" s="124">
        <f>AGA!D91</f>
        <v>0</v>
      </c>
      <c r="HC1" s="124">
        <f>AGA!D92</f>
        <v>0</v>
      </c>
      <c r="HD1" s="124">
        <f>AGA!D93</f>
        <v>0</v>
      </c>
      <c r="HE1" s="124">
        <f>AGA!D94</f>
        <v>0</v>
      </c>
      <c r="HF1" s="124">
        <f>AGA!D95</f>
        <v>0</v>
      </c>
      <c r="HG1" s="124">
        <f>AGA!D96</f>
        <v>0</v>
      </c>
      <c r="HH1" s="124">
        <f>AGA!D97</f>
        <v>0</v>
      </c>
      <c r="HI1" s="124">
        <f>AGA!D98</f>
        <v>0</v>
      </c>
      <c r="HJ1" s="124">
        <f>AGA!D99</f>
        <v>0</v>
      </c>
      <c r="HK1" s="124">
        <f>AGA!D100</f>
        <v>0</v>
      </c>
      <c r="HL1" s="124">
        <f>AGA!D101</f>
        <v>0</v>
      </c>
      <c r="HM1" s="124">
        <f>AGA!D102</f>
        <v>0</v>
      </c>
      <c r="HN1" s="124">
        <f>AGA!D103</f>
        <v>0</v>
      </c>
      <c r="HO1" s="124">
        <f>AGA!D104</f>
        <v>0</v>
      </c>
      <c r="HP1" s="124">
        <f>AGA!D105</f>
        <v>0</v>
      </c>
      <c r="HQ1" s="124">
        <f>AGA!D106</f>
        <v>0</v>
      </c>
      <c r="HR1" s="124">
        <f>AGA!D107</f>
        <v>0</v>
      </c>
      <c r="HS1" s="124">
        <f>AGA!D108</f>
        <v>0</v>
      </c>
      <c r="HT1" s="124">
        <f>AGA!D109</f>
        <v>0</v>
      </c>
      <c r="HU1" s="124">
        <f>AGA!D110</f>
        <v>0</v>
      </c>
      <c r="HV1" s="124">
        <f>AGA!D111</f>
        <v>0</v>
      </c>
      <c r="HW1" s="124">
        <f>AGA!D112</f>
        <v>0</v>
      </c>
      <c r="HX1" s="124">
        <f>AGA!D113</f>
        <v>0</v>
      </c>
      <c r="HY1" s="124">
        <f>AGA!D114</f>
        <v>0</v>
      </c>
      <c r="HZ1" s="124">
        <f>AGA!D115</f>
        <v>0</v>
      </c>
      <c r="IA1" s="124">
        <f>AGA!D116</f>
        <v>0</v>
      </c>
      <c r="IB1" s="124">
        <f>AGA!D117</f>
        <v>0</v>
      </c>
      <c r="IC1" s="124">
        <f>AGA!D118</f>
        <v>0</v>
      </c>
      <c r="ID1" s="124">
        <f>AGA!D119</f>
        <v>0</v>
      </c>
      <c r="IE1" s="124">
        <f>AGA!D120</f>
        <v>0</v>
      </c>
      <c r="IF1" s="124">
        <f>AGA!D121</f>
        <v>0</v>
      </c>
      <c r="IG1" s="124">
        <f>AGA!D122</f>
        <v>0</v>
      </c>
      <c r="IH1" s="124">
        <f>AGA!D123</f>
        <v>0</v>
      </c>
      <c r="II1" s="124">
        <f>AGA!D124</f>
        <v>0</v>
      </c>
      <c r="IJ1" s="124">
        <f>AGA!D125</f>
        <v>0</v>
      </c>
      <c r="IK1" s="124">
        <f>AGA!D126</f>
        <v>0</v>
      </c>
      <c r="IL1" s="124">
        <f>AGA!D127</f>
        <v>0</v>
      </c>
      <c r="IM1" s="124">
        <f>AGA!D128</f>
        <v>0</v>
      </c>
      <c r="IN1" s="124">
        <f>AGA!D129</f>
        <v>0</v>
      </c>
      <c r="IO1" s="124">
        <f>AGA!D130</f>
        <v>0</v>
      </c>
      <c r="IP1" s="124">
        <f>AGA!D131</f>
        <v>0</v>
      </c>
      <c r="IQ1" s="124">
        <f>AGA!D132</f>
        <v>0</v>
      </c>
      <c r="IR1" s="124">
        <f>AGA!D133</f>
        <v>0</v>
      </c>
      <c r="IS1" s="124">
        <f>AGA!D134</f>
        <v>0</v>
      </c>
      <c r="IT1" s="124">
        <f>AGA!D135</f>
        <v>0</v>
      </c>
      <c r="IU1" s="124">
        <f>AGA!D136</f>
        <v>0</v>
      </c>
      <c r="IV1" s="124">
        <f>AGA!D137</f>
        <v>0</v>
      </c>
      <c r="IW1" s="124">
        <f>AGA!D138</f>
        <v>0</v>
      </c>
      <c r="IX1" s="124">
        <f>AGA!D139</f>
        <v>0</v>
      </c>
      <c r="IY1" s="124">
        <f>AGA!D140</f>
        <v>0</v>
      </c>
      <c r="IZ1" s="124">
        <f>AGA!D141</f>
        <v>0</v>
      </c>
      <c r="JA1" s="124">
        <f>AGA!D142</f>
        <v>0</v>
      </c>
      <c r="JB1" s="124">
        <f>AGA!D143</f>
        <v>0</v>
      </c>
      <c r="JC1" s="124">
        <f>AGA!D144</f>
        <v>0</v>
      </c>
      <c r="JD1" s="124">
        <f>AGA!D146</f>
        <v>0</v>
      </c>
      <c r="JE1" s="124">
        <f>AGA!D147</f>
        <v>0</v>
      </c>
      <c r="JF1" s="124">
        <f>AGA!D148</f>
        <v>0</v>
      </c>
      <c r="JG1" s="124">
        <f>AGA!D149</f>
        <v>0</v>
      </c>
      <c r="JH1" s="124">
        <f>AGA!D150</f>
        <v>0</v>
      </c>
      <c r="JI1" s="124">
        <f>AGA!D151</f>
        <v>0</v>
      </c>
      <c r="JJ1" s="124">
        <f>AGA!D152</f>
        <v>0</v>
      </c>
      <c r="JK1" s="124">
        <f>AGA!D153</f>
        <v>0</v>
      </c>
      <c r="JL1" s="124">
        <f>AGA!D154</f>
        <v>0</v>
      </c>
      <c r="JM1" s="124">
        <f>AGA!D155</f>
        <v>0</v>
      </c>
      <c r="JN1" s="124">
        <f>AGA!D156</f>
        <v>0</v>
      </c>
      <c r="JO1" s="124">
        <f>AGA!D157</f>
        <v>0</v>
      </c>
      <c r="JP1" s="124">
        <f>AGA!D158</f>
        <v>0</v>
      </c>
      <c r="JQ1" s="124">
        <f>AGA!D159</f>
        <v>0</v>
      </c>
      <c r="JR1" s="124">
        <f>AGA!D160</f>
        <v>0</v>
      </c>
      <c r="JS1" s="124">
        <f>AGA!D161</f>
        <v>0</v>
      </c>
      <c r="JT1" s="124">
        <f>AGA!D162</f>
        <v>0</v>
      </c>
      <c r="JU1" s="124">
        <f>AGA!D163</f>
        <v>0</v>
      </c>
      <c r="JV1" s="124">
        <f>AGA!D164</f>
        <v>0</v>
      </c>
      <c r="JW1" s="124">
        <f>AGA!D165</f>
        <v>0</v>
      </c>
      <c r="JX1" s="124">
        <f>AGA!D166</f>
        <v>0</v>
      </c>
      <c r="JY1" s="124">
        <f>AGA!D167</f>
        <v>0</v>
      </c>
      <c r="JZ1" s="124">
        <f>AGA!D168</f>
        <v>0</v>
      </c>
      <c r="KA1" s="124">
        <f>AGA!D169</f>
        <v>0</v>
      </c>
      <c r="KB1" s="124">
        <f>AGA!D170</f>
        <v>0</v>
      </c>
      <c r="KC1" s="124">
        <f>AGA!D171</f>
        <v>0</v>
      </c>
      <c r="KD1" s="124">
        <f>AGA!D172</f>
        <v>0</v>
      </c>
      <c r="KE1" s="124">
        <f>AGA!D173</f>
        <v>0</v>
      </c>
      <c r="KF1" s="124">
        <f>AGA!D174</f>
        <v>0</v>
      </c>
      <c r="KG1" s="124">
        <f>AGA!D175</f>
        <v>0</v>
      </c>
      <c r="KH1" s="124">
        <f>AGA!D176</f>
        <v>0</v>
      </c>
      <c r="KI1" s="124">
        <f>AGA!D177</f>
        <v>0</v>
      </c>
      <c r="KJ1" s="124">
        <f>AGA!D178</f>
        <v>0</v>
      </c>
      <c r="KK1" s="124">
        <f>AGA!D179</f>
        <v>0</v>
      </c>
      <c r="KL1" s="124">
        <f>AGA!D180</f>
        <v>0</v>
      </c>
      <c r="KM1" s="124">
        <f>AGA!D181</f>
        <v>0</v>
      </c>
      <c r="KN1" s="124">
        <f>AGA!D182</f>
        <v>0</v>
      </c>
      <c r="KO1" s="124">
        <f>AGA!D183</f>
        <v>0</v>
      </c>
      <c r="KP1" s="124">
        <f>AGA!D184</f>
        <v>0</v>
      </c>
      <c r="KQ1" s="124">
        <f>AGA!D185</f>
        <v>0</v>
      </c>
      <c r="KR1" s="124">
        <f>AGA!D186</f>
        <v>0</v>
      </c>
      <c r="KS1" s="124">
        <f>AGA!D187</f>
        <v>0</v>
      </c>
      <c r="KT1" s="124">
        <f>AGA!D188</f>
        <v>0</v>
      </c>
      <c r="KU1" s="124">
        <f>AGA!D189</f>
        <v>0</v>
      </c>
      <c r="KV1" s="124">
        <f>AGA!D190</f>
        <v>0</v>
      </c>
      <c r="KW1" s="124">
        <f>AGA!D191</f>
        <v>0</v>
      </c>
      <c r="KX1" s="124">
        <f>AGA!D192</f>
        <v>0</v>
      </c>
      <c r="KY1" s="124">
        <f>AGA!D193</f>
        <v>0</v>
      </c>
      <c r="KZ1" s="124">
        <f>AGA!D194</f>
        <v>0</v>
      </c>
      <c r="LA1" s="124">
        <f>AGA!D195</f>
        <v>0</v>
      </c>
      <c r="LB1" s="124">
        <f>AGA!D196</f>
        <v>0</v>
      </c>
      <c r="LC1" s="124">
        <f>AGA!D198</f>
        <v>0</v>
      </c>
      <c r="LD1" s="124">
        <f>AGA!D199</f>
        <v>0</v>
      </c>
      <c r="LE1" s="124">
        <f>AGA!D200</f>
        <v>0</v>
      </c>
      <c r="LF1" s="124">
        <f>AGA!D201</f>
        <v>0</v>
      </c>
      <c r="LG1" s="124">
        <f>AGA!D202</f>
        <v>0</v>
      </c>
      <c r="LH1" s="124">
        <f>AGA!D203</f>
        <v>0</v>
      </c>
      <c r="LI1" s="124">
        <f>AGA!D204</f>
        <v>0</v>
      </c>
      <c r="LJ1" s="124">
        <f>AGA!D205</f>
        <v>0</v>
      </c>
      <c r="LK1" s="124">
        <f>AGA!D206</f>
        <v>0</v>
      </c>
      <c r="LL1" s="124">
        <f>AGA!D207</f>
        <v>0</v>
      </c>
      <c r="LM1" s="124">
        <f>AGA!D208</f>
        <v>0</v>
      </c>
      <c r="LN1" s="124">
        <f>AGA!D209</f>
        <v>0</v>
      </c>
      <c r="LO1" s="124">
        <f>AGA!D210</f>
        <v>0</v>
      </c>
      <c r="LP1" s="124">
        <f>AGA!D211</f>
        <v>0</v>
      </c>
      <c r="LQ1" s="124">
        <f>AGA!D212</f>
        <v>0</v>
      </c>
      <c r="LR1" s="124">
        <f>AGA!D213</f>
        <v>0</v>
      </c>
      <c r="LS1" s="124">
        <f>AGA!D214</f>
        <v>0</v>
      </c>
      <c r="LT1" s="124">
        <f>AGA!D215</f>
        <v>0</v>
      </c>
      <c r="LU1" s="124">
        <f>AGA!D216</f>
        <v>0</v>
      </c>
      <c r="LV1" s="124">
        <f>AGA!D218</f>
        <v>0</v>
      </c>
      <c r="LW1" s="124">
        <f>AGA!D219</f>
        <v>0</v>
      </c>
      <c r="LX1" s="124">
        <f>AGA!D220</f>
        <v>0</v>
      </c>
      <c r="LY1" s="124">
        <f>AGA!D221</f>
        <v>0</v>
      </c>
      <c r="LZ1" s="124">
        <f>AGA!D222</f>
        <v>0</v>
      </c>
      <c r="MA1" s="124">
        <f>AGA!D223</f>
        <v>0</v>
      </c>
      <c r="MB1" s="124">
        <f>AGA!D224</f>
        <v>0</v>
      </c>
      <c r="MC1" s="124">
        <f>AGA!D225</f>
        <v>0</v>
      </c>
      <c r="MD1" s="124">
        <f>AGA!D226</f>
        <v>0</v>
      </c>
      <c r="ME1" s="124">
        <f>AGA!D227</f>
        <v>0</v>
      </c>
      <c r="MF1" s="124">
        <f>AGA!D228</f>
        <v>0</v>
      </c>
      <c r="MG1" s="124">
        <f>AGA!D229</f>
        <v>0</v>
      </c>
      <c r="MH1" s="124">
        <f>AGA!D230</f>
        <v>0</v>
      </c>
      <c r="MI1" s="124">
        <f>AGA!D231</f>
        <v>0</v>
      </c>
      <c r="MJ1" s="124">
        <f>AGA!D232</f>
        <v>0</v>
      </c>
      <c r="MK1" s="124">
        <f>AGA!D233</f>
        <v>0</v>
      </c>
      <c r="ML1" s="124">
        <f>AGA!D234</f>
        <v>0</v>
      </c>
      <c r="MM1" s="124">
        <f>AGA!D235</f>
        <v>0</v>
      </c>
      <c r="MN1" s="124">
        <f>AGA!D237</f>
        <v>0</v>
      </c>
      <c r="MO1" s="124">
        <f>AGA!D238</f>
        <v>0</v>
      </c>
      <c r="MP1" s="124">
        <f>AGA!D239</f>
        <v>0</v>
      </c>
      <c r="MQ1" s="124">
        <f>AGA!D240</f>
        <v>0</v>
      </c>
      <c r="MR1" s="124">
        <f>AGA!D241</f>
        <v>0</v>
      </c>
      <c r="MS1" s="124">
        <f>AGA!D242</f>
        <v>0</v>
      </c>
      <c r="MT1" s="124">
        <f>AGA!D243</f>
        <v>0</v>
      </c>
      <c r="MU1" s="124">
        <f>AGA!D244</f>
        <v>0</v>
      </c>
      <c r="MV1" s="124">
        <f>AGA!D245</f>
        <v>0</v>
      </c>
      <c r="MW1" s="124">
        <f>AGA!D246</f>
        <v>0</v>
      </c>
      <c r="MX1" s="124">
        <f>AGA!D247</f>
        <v>0</v>
      </c>
      <c r="MY1" s="124">
        <f>AGA!D248</f>
        <v>0</v>
      </c>
      <c r="MZ1" s="124">
        <f>AGA!D249</f>
        <v>0</v>
      </c>
      <c r="NA1" s="124">
        <f>AGA!D250</f>
        <v>0</v>
      </c>
      <c r="NB1" s="124">
        <f>AGA!D251</f>
        <v>0</v>
      </c>
      <c r="NC1" s="124">
        <f>AGA!D252</f>
        <v>0</v>
      </c>
      <c r="ND1" s="124">
        <f>AGA!D255</f>
        <v>0</v>
      </c>
      <c r="NE1" s="124">
        <f>AGA!D256</f>
        <v>0</v>
      </c>
      <c r="NF1" s="124">
        <f>AGA!D257</f>
        <v>0</v>
      </c>
      <c r="NG1" s="124">
        <f>AGA!D258</f>
        <v>0</v>
      </c>
      <c r="NH1" s="124">
        <f>AGA!D259</f>
        <v>0</v>
      </c>
      <c r="NI1" s="124">
        <f>AGA!D260</f>
        <v>0</v>
      </c>
      <c r="NJ1" s="124">
        <f>AGA!D261</f>
        <v>0</v>
      </c>
      <c r="NK1" s="124">
        <f>AGA!D262</f>
        <v>0</v>
      </c>
      <c r="NL1" s="124">
        <f>AGA!D263</f>
        <v>0</v>
      </c>
      <c r="NM1" s="124">
        <f>AGA!D264</f>
        <v>0</v>
      </c>
      <c r="NN1" s="124">
        <f>AGA!D265</f>
        <v>0</v>
      </c>
      <c r="NO1" s="124">
        <f>AGA!D266</f>
        <v>0</v>
      </c>
      <c r="NP1" s="124">
        <f>AGA!D267</f>
        <v>0</v>
      </c>
      <c r="NQ1" s="124">
        <f>AGA!D268</f>
        <v>0</v>
      </c>
      <c r="NR1" s="124">
        <f>AGA!D270</f>
        <v>0</v>
      </c>
      <c r="NS1" s="124">
        <f>AGA!D271</f>
        <v>0</v>
      </c>
      <c r="NT1" s="124">
        <f>AGA!D272</f>
        <v>0</v>
      </c>
      <c r="NU1" s="124">
        <f>AGA!D273</f>
        <v>0</v>
      </c>
      <c r="NV1" s="124">
        <f>AGA!D274</f>
        <v>0</v>
      </c>
      <c r="NW1" s="124">
        <f>AGA!D275</f>
        <v>0</v>
      </c>
      <c r="NX1" s="124">
        <f>AGA!D276</f>
        <v>0</v>
      </c>
      <c r="NY1" s="124">
        <f>AGA!D277</f>
        <v>0</v>
      </c>
      <c r="NZ1" s="124">
        <f>AGA!D278</f>
        <v>0</v>
      </c>
      <c r="OA1" s="124">
        <f>AGA!D279</f>
        <v>0</v>
      </c>
      <c r="OB1" s="124">
        <f>AGA!D280</f>
        <v>0</v>
      </c>
      <c r="OC1" s="124">
        <f>AGA!D281</f>
        <v>0</v>
      </c>
      <c r="OD1" s="124">
        <f>AGA!D283</f>
        <v>0</v>
      </c>
      <c r="OE1" s="124">
        <f>AGA!D284</f>
        <v>0</v>
      </c>
      <c r="OF1" s="124">
        <f>AGA!D285</f>
        <v>0</v>
      </c>
      <c r="OG1" s="124">
        <f>AGA!D286</f>
        <v>0</v>
      </c>
      <c r="OH1" s="124">
        <f>AGA!D288</f>
        <v>0</v>
      </c>
      <c r="OI1" s="124">
        <f>AGA!D289</f>
        <v>0</v>
      </c>
      <c r="OJ1" s="124">
        <f>AGA!D290</f>
        <v>0</v>
      </c>
      <c r="OK1" s="124">
        <f>AGA!D291</f>
        <v>0</v>
      </c>
      <c r="OL1" s="124">
        <f>AGA!D292</f>
        <v>0</v>
      </c>
      <c r="OM1" s="124">
        <f>AGA!D293</f>
        <v>0</v>
      </c>
      <c r="ON1" s="124">
        <f>AGA!D294</f>
        <v>0</v>
      </c>
      <c r="OO1" s="124">
        <f>AGA!D295</f>
        <v>0</v>
      </c>
      <c r="OP1" s="124">
        <f>AGA!D296</f>
        <v>0</v>
      </c>
      <c r="OQ1" s="124">
        <f>AGA!D297</f>
        <v>0</v>
      </c>
      <c r="OR1" s="124">
        <f>AGA!D298</f>
        <v>0</v>
      </c>
      <c r="OS1" s="124">
        <f>AGA!D299</f>
        <v>0</v>
      </c>
      <c r="OT1" s="124">
        <f>AGA!D300</f>
        <v>0</v>
      </c>
      <c r="OU1" s="124">
        <f>AGA!D301</f>
        <v>0</v>
      </c>
      <c r="OV1" s="124">
        <f>AGA!D302</f>
        <v>0</v>
      </c>
      <c r="OW1" s="124">
        <f>AGA!D303</f>
        <v>0</v>
      </c>
      <c r="OX1" s="124">
        <f>AGA!D304</f>
        <v>0</v>
      </c>
      <c r="OY1" s="124">
        <f>AGA!D305</f>
        <v>0</v>
      </c>
      <c r="OZ1" s="124">
        <f>AGA!D306</f>
        <v>0</v>
      </c>
      <c r="PA1" s="124">
        <f>AGA!D307</f>
        <v>0</v>
      </c>
      <c r="PB1" s="124">
        <f>AGA!D308</f>
        <v>0</v>
      </c>
      <c r="PC1" s="124">
        <f>AGA!D309</f>
        <v>0</v>
      </c>
      <c r="PD1" s="124">
        <f>AGA!D310</f>
        <v>0</v>
      </c>
      <c r="PE1" s="124">
        <f>AGA!D311</f>
        <v>0</v>
      </c>
      <c r="PF1" s="124">
        <f>AGA!D313</f>
        <v>0</v>
      </c>
    </row>
    <row r="2" spans="1:422" ht="14.45" customHeight="1" x14ac:dyDescent="0.25">
      <c r="A2" s="293" t="s">
        <v>931</v>
      </c>
      <c r="B2" s="293" t="s">
        <v>544</v>
      </c>
      <c r="C2" s="293" t="s">
        <v>930</v>
      </c>
      <c r="D2" s="293" t="s">
        <v>127</v>
      </c>
      <c r="E2" s="293" t="s">
        <v>128</v>
      </c>
      <c r="F2" s="293" t="s">
        <v>129</v>
      </c>
      <c r="G2" s="293" t="s">
        <v>130</v>
      </c>
      <c r="H2" s="293" t="s">
        <v>131</v>
      </c>
      <c r="I2" s="293" t="s">
        <v>132</v>
      </c>
      <c r="J2" s="288" t="s">
        <v>929</v>
      </c>
      <c r="K2" s="288" t="s">
        <v>928</v>
      </c>
      <c r="L2" s="288" t="s">
        <v>544</v>
      </c>
      <c r="O2" s="219">
        <v>1</v>
      </c>
      <c r="Q2" s="230" t="s">
        <v>0</v>
      </c>
      <c r="R2" s="230" t="s">
        <v>1</v>
      </c>
      <c r="S2" s="230" t="s">
        <v>166</v>
      </c>
      <c r="T2" s="235" t="s">
        <v>926</v>
      </c>
      <c r="U2" s="230"/>
      <c r="V2" s="230"/>
      <c r="W2" s="230"/>
      <c r="X2" s="230"/>
      <c r="Y2" s="230"/>
      <c r="Z2" s="230"/>
      <c r="AA2" s="230" t="s">
        <v>368</v>
      </c>
      <c r="AB2" s="235" t="s">
        <v>926</v>
      </c>
      <c r="AC2" s="230"/>
      <c r="AD2" s="230"/>
      <c r="AE2" s="230"/>
      <c r="AF2" s="230"/>
      <c r="AG2" s="230"/>
      <c r="AH2" s="230"/>
      <c r="AI2" s="230"/>
      <c r="AJ2" s="230"/>
      <c r="AK2" s="230"/>
      <c r="AL2" s="230"/>
      <c r="AM2" s="230"/>
      <c r="AN2" s="230"/>
      <c r="AO2" s="230"/>
      <c r="AP2" s="230"/>
      <c r="AQ2" s="230"/>
      <c r="AR2" s="230"/>
      <c r="AS2" s="230"/>
      <c r="AT2" s="230"/>
      <c r="AU2" s="230"/>
      <c r="AV2" s="230"/>
      <c r="AW2" s="230"/>
      <c r="AX2" s="230"/>
      <c r="AY2" s="230"/>
      <c r="AZ2" s="230"/>
      <c r="BA2" s="230"/>
      <c r="BB2" s="230"/>
      <c r="BC2" s="230"/>
      <c r="BD2" s="230"/>
      <c r="BE2" s="230"/>
      <c r="BF2" s="230"/>
      <c r="BG2" s="230"/>
      <c r="BH2" s="230"/>
      <c r="BI2" s="230"/>
      <c r="BJ2" s="230"/>
      <c r="BK2" s="230"/>
      <c r="BL2" s="230"/>
      <c r="BM2" s="230"/>
      <c r="BN2" s="230"/>
      <c r="BO2" s="230"/>
      <c r="BP2" s="230"/>
      <c r="BQ2" s="230"/>
      <c r="BR2" s="230"/>
      <c r="BS2" s="230"/>
      <c r="BT2" s="230"/>
      <c r="BU2" s="230"/>
      <c r="BV2" s="230"/>
      <c r="BW2" s="230"/>
      <c r="BX2" s="230"/>
      <c r="BY2" s="230"/>
      <c r="BZ2" s="230"/>
      <c r="CA2" s="230"/>
      <c r="CB2" s="230"/>
      <c r="CC2" s="230"/>
      <c r="CD2" s="230"/>
      <c r="CE2" s="230"/>
      <c r="CF2" s="230"/>
      <c r="CG2" s="230"/>
      <c r="CH2" s="230"/>
      <c r="CI2" s="230"/>
      <c r="CJ2" s="230"/>
      <c r="CK2" s="230"/>
      <c r="CL2" s="230"/>
      <c r="CM2" s="230"/>
      <c r="CN2" s="230"/>
      <c r="CO2" s="230"/>
      <c r="CP2" s="230"/>
      <c r="CQ2" s="230"/>
      <c r="CR2" s="230"/>
      <c r="CS2" s="230"/>
      <c r="CT2" s="230"/>
      <c r="CU2" s="230"/>
      <c r="CV2" s="230"/>
      <c r="CW2" s="230"/>
      <c r="CX2" s="230"/>
      <c r="CY2" s="230"/>
      <c r="CZ2" s="230"/>
      <c r="DA2" s="230"/>
      <c r="DB2" s="230"/>
      <c r="DC2" s="230"/>
      <c r="DD2" s="230"/>
      <c r="DE2" s="230"/>
      <c r="DF2" s="230" t="s">
        <v>172</v>
      </c>
      <c r="DG2" s="230" t="s">
        <v>926</v>
      </c>
      <c r="DH2" s="230"/>
      <c r="DI2" s="230" t="s">
        <v>387</v>
      </c>
      <c r="DJ2" s="230" t="s">
        <v>101</v>
      </c>
      <c r="DK2" s="230" t="s">
        <v>388</v>
      </c>
      <c r="DL2" s="230" t="s">
        <v>926</v>
      </c>
      <c r="DM2" s="230"/>
      <c r="DN2" s="230" t="s">
        <v>133</v>
      </c>
      <c r="DO2" s="230" t="s">
        <v>390</v>
      </c>
      <c r="DP2" s="86"/>
      <c r="DQ2" s="123" t="s">
        <v>0</v>
      </c>
      <c r="DR2" s="123" t="s">
        <v>1</v>
      </c>
      <c r="DS2" s="123" t="s">
        <v>166</v>
      </c>
      <c r="DT2" s="123" t="s">
        <v>926</v>
      </c>
      <c r="DU2" s="123"/>
      <c r="DV2" s="123"/>
      <c r="DW2" s="123"/>
      <c r="DX2" s="123"/>
      <c r="DY2" s="123"/>
      <c r="DZ2" s="123"/>
      <c r="EA2" s="123" t="s">
        <v>169</v>
      </c>
      <c r="EB2" s="123" t="s">
        <v>926</v>
      </c>
      <c r="EC2" s="123"/>
      <c r="ED2" s="123"/>
      <c r="EE2" s="123"/>
      <c r="EF2" s="123"/>
      <c r="EG2" s="123"/>
      <c r="EH2" s="123"/>
      <c r="EI2" s="123"/>
      <c r="EJ2" s="123"/>
      <c r="EK2" s="123"/>
      <c r="EL2" s="123"/>
      <c r="EM2" s="123"/>
      <c r="EN2" s="123"/>
      <c r="EO2" s="123"/>
      <c r="EP2" s="123"/>
      <c r="EQ2" s="123"/>
      <c r="ER2" s="123"/>
      <c r="ES2" s="123"/>
      <c r="ET2" s="123"/>
      <c r="EU2" s="123"/>
      <c r="EV2" s="123"/>
      <c r="EW2" s="123"/>
      <c r="EX2" s="123"/>
      <c r="EY2" s="123"/>
      <c r="EZ2" s="123"/>
      <c r="FA2" s="123"/>
      <c r="FB2" s="123"/>
      <c r="FC2" s="123"/>
      <c r="FD2" s="123"/>
      <c r="FE2" s="123"/>
      <c r="FF2" s="123"/>
      <c r="FG2" s="123"/>
      <c r="FH2" s="123"/>
      <c r="FI2" s="123"/>
      <c r="FJ2" s="123"/>
      <c r="FK2" s="123"/>
      <c r="FL2" s="123"/>
      <c r="FM2" s="123"/>
      <c r="FN2" s="123"/>
      <c r="FO2" s="123"/>
      <c r="FP2" s="123"/>
      <c r="FQ2" s="123"/>
      <c r="FR2" s="123"/>
      <c r="FS2" s="123"/>
      <c r="FT2" s="123"/>
      <c r="FU2" s="123"/>
      <c r="FV2" s="123"/>
      <c r="FW2" s="123"/>
      <c r="FX2" s="123"/>
      <c r="FY2" s="123"/>
      <c r="FZ2" s="123"/>
      <c r="GA2" s="123"/>
      <c r="GB2" s="123"/>
      <c r="GC2" s="123"/>
      <c r="GD2" s="123"/>
      <c r="GE2" s="123"/>
      <c r="GF2" s="123"/>
      <c r="GG2" s="123"/>
      <c r="GH2" s="123"/>
      <c r="GI2" s="123"/>
      <c r="GJ2" s="123"/>
      <c r="GK2" s="123"/>
      <c r="GL2" s="123"/>
      <c r="GM2" s="123"/>
      <c r="GN2" s="123"/>
      <c r="GO2" s="123"/>
      <c r="GP2" s="123"/>
      <c r="GQ2" s="123"/>
      <c r="GR2" s="123"/>
      <c r="GS2" s="123"/>
      <c r="GT2" s="123"/>
      <c r="GU2" s="123"/>
      <c r="GV2" s="123"/>
      <c r="GW2" s="123"/>
      <c r="GX2" s="123"/>
      <c r="GY2" s="123"/>
      <c r="GZ2" s="123"/>
      <c r="HA2" s="123"/>
      <c r="HB2" s="123"/>
      <c r="HC2" s="123"/>
      <c r="HD2" s="123"/>
      <c r="HE2" s="123"/>
      <c r="HF2" s="123"/>
      <c r="HG2" s="123"/>
      <c r="HH2" s="123"/>
      <c r="HI2" s="123"/>
      <c r="HJ2" s="123"/>
      <c r="HK2" s="123"/>
      <c r="HL2" s="123"/>
      <c r="HM2" s="123"/>
      <c r="HN2" s="123"/>
      <c r="HO2" s="123"/>
      <c r="HP2" s="123"/>
      <c r="HQ2" s="123"/>
      <c r="HR2" s="123"/>
      <c r="HS2" s="123"/>
      <c r="HT2" s="123"/>
      <c r="HU2" s="123"/>
      <c r="HV2" s="123"/>
      <c r="HW2" s="123"/>
      <c r="HX2" s="123"/>
      <c r="HY2" s="123"/>
      <c r="HZ2" s="123"/>
      <c r="IA2" s="123"/>
      <c r="IB2" s="123"/>
      <c r="IC2" s="123"/>
      <c r="ID2" s="123"/>
      <c r="IE2" s="123"/>
      <c r="IF2" s="123"/>
      <c r="IG2" s="123"/>
      <c r="IH2" s="123"/>
      <c r="II2" s="123"/>
      <c r="IJ2" s="123"/>
      <c r="IK2" s="123"/>
      <c r="IL2" s="123"/>
      <c r="IM2" s="123"/>
      <c r="IN2" s="123"/>
      <c r="IO2" s="123"/>
      <c r="IP2" s="123"/>
      <c r="IQ2" s="123"/>
      <c r="IR2" s="123"/>
      <c r="IS2" s="123"/>
      <c r="IT2" s="123"/>
      <c r="IU2" s="123"/>
      <c r="IV2" s="123"/>
      <c r="IW2" s="123"/>
      <c r="IX2" s="123"/>
      <c r="IY2" s="123"/>
      <c r="IZ2" s="123"/>
      <c r="JA2" s="123"/>
      <c r="JB2" s="123"/>
      <c r="JC2" s="123"/>
      <c r="JD2" s="123"/>
      <c r="JE2" s="123"/>
      <c r="JF2" s="123"/>
      <c r="JG2" s="123"/>
      <c r="JH2" s="123"/>
      <c r="JI2" s="123"/>
      <c r="JJ2" s="123"/>
      <c r="JK2" s="123"/>
      <c r="JL2" s="123"/>
      <c r="JM2" s="123"/>
      <c r="JN2" s="123"/>
      <c r="JO2" s="123"/>
      <c r="JP2" s="123"/>
      <c r="JQ2" s="123"/>
      <c r="JR2" s="123"/>
      <c r="JS2" s="123"/>
      <c r="JT2" s="123"/>
      <c r="JU2" s="123"/>
      <c r="JV2" s="123"/>
      <c r="JW2" s="123"/>
      <c r="JX2" s="123"/>
      <c r="JY2" s="123"/>
      <c r="JZ2" s="123"/>
      <c r="KA2" s="123"/>
      <c r="KB2" s="123"/>
      <c r="KC2" s="123"/>
      <c r="KD2" s="123"/>
      <c r="KE2" s="123"/>
      <c r="KF2" s="123"/>
      <c r="KG2" s="123"/>
      <c r="KH2" s="123"/>
      <c r="KI2" s="123"/>
      <c r="KJ2" s="123"/>
      <c r="KK2" s="123"/>
      <c r="KL2" s="123"/>
      <c r="KM2" s="123"/>
      <c r="KN2" s="123"/>
      <c r="KO2" s="123"/>
      <c r="KP2" s="123"/>
      <c r="KQ2" s="123"/>
      <c r="KR2" s="123"/>
      <c r="KS2" s="123"/>
      <c r="KT2" s="123"/>
      <c r="KU2" s="123"/>
      <c r="KV2" s="123"/>
      <c r="KW2" s="123"/>
      <c r="KX2" s="123"/>
      <c r="KY2" s="123"/>
      <c r="KZ2" s="123"/>
      <c r="LA2" s="123"/>
      <c r="LB2" s="123"/>
      <c r="LC2" s="123"/>
      <c r="LD2" s="123"/>
      <c r="LE2" s="123"/>
      <c r="LF2" s="123"/>
      <c r="LG2" s="123"/>
      <c r="LH2" s="123"/>
      <c r="LI2" s="123"/>
      <c r="LJ2" s="123"/>
      <c r="LK2" s="123"/>
      <c r="LL2" s="123"/>
      <c r="LM2" s="123"/>
      <c r="LN2" s="123"/>
      <c r="LO2" s="123"/>
      <c r="LP2" s="123"/>
      <c r="LQ2" s="123"/>
      <c r="LR2" s="123"/>
      <c r="LS2" s="123"/>
      <c r="LT2" s="123"/>
      <c r="LU2" s="123"/>
      <c r="LV2" s="123"/>
      <c r="LW2" s="123"/>
      <c r="LX2" s="123"/>
      <c r="LY2" s="123"/>
      <c r="LZ2" s="123"/>
      <c r="MA2" s="123"/>
      <c r="MB2" s="123"/>
      <c r="MC2" s="123"/>
      <c r="MD2" s="123"/>
      <c r="ME2" s="123"/>
      <c r="MF2" s="123"/>
      <c r="MG2" s="123"/>
      <c r="MH2" s="123"/>
      <c r="MI2" s="123"/>
      <c r="MJ2" s="123"/>
      <c r="MK2" s="123"/>
      <c r="ML2" s="123"/>
      <c r="MM2" s="123"/>
      <c r="MN2" s="123"/>
      <c r="MO2" s="123"/>
      <c r="MP2" s="123"/>
      <c r="MQ2" s="123"/>
      <c r="MR2" s="123"/>
      <c r="MS2" s="123"/>
      <c r="MT2" s="123"/>
      <c r="MU2" s="123"/>
      <c r="MV2" s="123"/>
      <c r="MW2" s="123"/>
      <c r="MX2" s="123"/>
      <c r="MY2" s="123"/>
      <c r="MZ2" s="123"/>
      <c r="NA2" s="123"/>
      <c r="NB2" s="123"/>
      <c r="NC2" s="123"/>
      <c r="ND2" s="123"/>
      <c r="NE2" s="123"/>
      <c r="NF2" s="123"/>
      <c r="NG2" s="123"/>
      <c r="NH2" s="123"/>
      <c r="NI2" s="123"/>
      <c r="NJ2" s="123"/>
      <c r="NK2" s="123"/>
      <c r="NL2" s="123"/>
      <c r="NM2" s="123"/>
      <c r="NN2" s="123"/>
      <c r="NO2" s="123"/>
      <c r="NP2" s="123"/>
      <c r="NQ2" s="123"/>
      <c r="NR2" s="123"/>
      <c r="NS2" s="123"/>
      <c r="NT2" s="123"/>
      <c r="NU2" s="123"/>
      <c r="NV2" s="123"/>
      <c r="NW2" s="123"/>
      <c r="NX2" s="123"/>
      <c r="NY2" s="123"/>
      <c r="NZ2" s="123"/>
      <c r="OA2" s="123"/>
      <c r="OB2" s="123"/>
      <c r="OC2" s="123"/>
      <c r="OD2" s="123"/>
      <c r="OE2" s="123"/>
      <c r="OF2" s="123"/>
      <c r="OG2" s="123"/>
      <c r="OH2" s="123"/>
      <c r="OI2" s="123"/>
      <c r="OJ2" s="123"/>
      <c r="OK2" s="123"/>
      <c r="OL2" s="123"/>
      <c r="OM2" s="123"/>
      <c r="ON2" s="123"/>
      <c r="OO2" s="123"/>
      <c r="OP2" s="123"/>
      <c r="OQ2" s="123"/>
      <c r="OR2" s="123"/>
      <c r="OS2" s="123"/>
      <c r="OT2" s="123"/>
      <c r="OU2" s="123"/>
      <c r="OV2" s="123"/>
      <c r="OW2" s="123"/>
      <c r="OX2" s="123"/>
      <c r="OY2" s="123"/>
      <c r="OZ2" s="123"/>
      <c r="PA2" s="123"/>
      <c r="PB2" s="123"/>
      <c r="PC2" s="123"/>
      <c r="PD2" s="123"/>
      <c r="PE2" s="123"/>
      <c r="PF2" s="123" t="s">
        <v>133</v>
      </c>
    </row>
    <row r="3" spans="1:422" x14ac:dyDescent="0.25">
      <c r="A3" s="294"/>
      <c r="B3" s="294"/>
      <c r="C3" s="294"/>
      <c r="D3" s="294"/>
      <c r="E3" s="294"/>
      <c r="F3" s="294"/>
      <c r="G3" s="294"/>
      <c r="H3" s="294"/>
      <c r="I3" s="294"/>
      <c r="J3" s="289"/>
      <c r="K3" s="289"/>
      <c r="L3" s="289"/>
      <c r="O3" s="219">
        <v>2</v>
      </c>
      <c r="Q3" s="230"/>
      <c r="R3" s="230"/>
      <c r="S3" s="234"/>
      <c r="T3" s="230" t="s">
        <v>2</v>
      </c>
      <c r="U3" s="230" t="s">
        <v>3</v>
      </c>
      <c r="V3" s="230" t="s">
        <v>4</v>
      </c>
      <c r="W3" s="230" t="s">
        <v>5</v>
      </c>
      <c r="X3" s="230" t="s">
        <v>6</v>
      </c>
      <c r="Y3" s="230" t="s">
        <v>7</v>
      </c>
      <c r="Z3" s="230" t="s">
        <v>1</v>
      </c>
      <c r="AA3" s="230"/>
      <c r="AB3" s="230" t="s">
        <v>173</v>
      </c>
      <c r="AC3" s="230" t="s">
        <v>926</v>
      </c>
      <c r="AD3" s="230"/>
      <c r="AE3" s="230"/>
      <c r="AF3" s="230"/>
      <c r="AG3" s="230"/>
      <c r="AH3" s="230"/>
      <c r="AI3" s="230"/>
      <c r="AJ3" s="230"/>
      <c r="AK3" s="230"/>
      <c r="AL3" s="230"/>
      <c r="AM3" s="230"/>
      <c r="AN3" s="230"/>
      <c r="AO3" s="230"/>
      <c r="AP3" s="230"/>
      <c r="AQ3" s="230"/>
      <c r="AR3" s="230"/>
      <c r="AS3" s="230"/>
      <c r="AT3" s="230"/>
      <c r="AU3" s="230"/>
      <c r="AV3" s="230"/>
      <c r="AW3" s="230"/>
      <c r="AX3" s="230"/>
      <c r="AY3" s="230"/>
      <c r="AZ3" s="230"/>
      <c r="BA3" s="230" t="s">
        <v>174</v>
      </c>
      <c r="BB3" s="230" t="s">
        <v>926</v>
      </c>
      <c r="BC3" s="230"/>
      <c r="BD3" s="230"/>
      <c r="BE3" s="230"/>
      <c r="BF3" s="230"/>
      <c r="BG3" s="230"/>
      <c r="BH3" s="230"/>
      <c r="BI3" s="230"/>
      <c r="BJ3" s="230"/>
      <c r="BK3" s="230"/>
      <c r="BL3" s="230"/>
      <c r="BM3" s="230"/>
      <c r="BN3" s="230"/>
      <c r="BO3" s="230"/>
      <c r="BP3" s="230"/>
      <c r="BQ3" s="230"/>
      <c r="BR3" s="230"/>
      <c r="BS3" s="230"/>
      <c r="BT3" s="230"/>
      <c r="BU3" s="230"/>
      <c r="BV3" s="230"/>
      <c r="BW3" s="230"/>
      <c r="BX3" s="230"/>
      <c r="BY3" s="230"/>
      <c r="BZ3" s="230"/>
      <c r="CA3" s="230"/>
      <c r="CB3" s="230"/>
      <c r="CC3" s="230"/>
      <c r="CD3" s="230" t="s">
        <v>757</v>
      </c>
      <c r="CE3" s="230" t="s">
        <v>926</v>
      </c>
      <c r="CF3" s="230"/>
      <c r="CG3" s="230"/>
      <c r="CH3" s="230"/>
      <c r="CI3" s="230"/>
      <c r="CJ3" s="230" t="s">
        <v>730</v>
      </c>
      <c r="CK3" s="230" t="s">
        <v>926</v>
      </c>
      <c r="CL3" s="230"/>
      <c r="CM3" s="230"/>
      <c r="CN3" s="230"/>
      <c r="CO3" s="230"/>
      <c r="CP3" s="230"/>
      <c r="CQ3" s="230"/>
      <c r="CR3" s="230"/>
      <c r="CS3" s="230"/>
      <c r="CT3" s="230"/>
      <c r="CU3" s="230"/>
      <c r="CV3" s="230"/>
      <c r="CW3" s="230"/>
      <c r="CX3" s="230"/>
      <c r="CY3" s="230"/>
      <c r="CZ3" s="230"/>
      <c r="DA3" s="230"/>
      <c r="DB3" s="230"/>
      <c r="DC3" s="230"/>
      <c r="DD3" s="230"/>
      <c r="DE3" s="230"/>
      <c r="DF3" s="230"/>
      <c r="DG3" s="230" t="s">
        <v>100</v>
      </c>
      <c r="DH3" s="230" t="s">
        <v>386</v>
      </c>
      <c r="DI3" s="230"/>
      <c r="DJ3" s="230"/>
      <c r="DK3" s="230"/>
      <c r="DL3" s="230" t="s">
        <v>389</v>
      </c>
      <c r="DM3" s="230" t="s">
        <v>15</v>
      </c>
      <c r="DN3" s="230"/>
      <c r="DO3" s="230"/>
      <c r="DP3" s="86"/>
      <c r="DQ3" s="123"/>
      <c r="DR3" s="123"/>
      <c r="DS3" s="123"/>
      <c r="DT3" s="123" t="s">
        <v>2</v>
      </c>
      <c r="DU3" s="123" t="s">
        <v>3</v>
      </c>
      <c r="DV3" s="123" t="s">
        <v>4</v>
      </c>
      <c r="DW3" s="123" t="s">
        <v>5</v>
      </c>
      <c r="DX3" s="123" t="s">
        <v>6</v>
      </c>
      <c r="DY3" s="123" t="s">
        <v>7</v>
      </c>
      <c r="DZ3" s="123" t="s">
        <v>1</v>
      </c>
      <c r="EA3" s="123"/>
      <c r="EB3" s="123" t="s">
        <v>9</v>
      </c>
      <c r="EC3" s="123" t="s">
        <v>10</v>
      </c>
      <c r="ED3" s="123" t="s">
        <v>203</v>
      </c>
      <c r="EE3" s="123" t="s">
        <v>11</v>
      </c>
      <c r="EF3" s="123" t="s">
        <v>12</v>
      </c>
      <c r="EG3" s="123" t="s">
        <v>13</v>
      </c>
      <c r="EH3" s="123" t="s">
        <v>170</v>
      </c>
      <c r="EI3" s="123" t="s">
        <v>926</v>
      </c>
      <c r="EJ3" s="123"/>
      <c r="EK3" s="123" t="s">
        <v>16</v>
      </c>
      <c r="EL3" s="123" t="s">
        <v>927</v>
      </c>
      <c r="EM3" s="123" t="s">
        <v>926</v>
      </c>
      <c r="EN3" s="123"/>
      <c r="EO3" s="123"/>
      <c r="EP3" s="123"/>
      <c r="EQ3" s="123"/>
      <c r="ER3" s="123"/>
      <c r="ES3" s="123"/>
      <c r="ET3" s="123"/>
      <c r="EU3" s="123"/>
      <c r="EV3" s="123"/>
      <c r="EW3" s="123"/>
      <c r="EX3" s="123"/>
      <c r="EY3" s="123"/>
      <c r="EZ3" s="123"/>
      <c r="FA3" s="123"/>
      <c r="FB3" s="123"/>
      <c r="FC3" s="123"/>
      <c r="FD3" s="123"/>
      <c r="FE3" s="123"/>
      <c r="FF3" s="123"/>
      <c r="FG3" s="123"/>
      <c r="FH3" s="123"/>
      <c r="FI3" s="123"/>
      <c r="FJ3" s="123"/>
      <c r="FK3" s="123"/>
      <c r="FL3" s="123"/>
      <c r="FM3" s="123"/>
      <c r="FN3" s="123"/>
      <c r="FO3" s="123"/>
      <c r="FP3" s="123"/>
      <c r="FQ3" s="123"/>
      <c r="FR3" s="123"/>
      <c r="FS3" s="123"/>
      <c r="FT3" s="123"/>
      <c r="FU3" s="123"/>
      <c r="FV3" s="123"/>
      <c r="FW3" s="123"/>
      <c r="FX3" s="123"/>
      <c r="FY3" s="123"/>
      <c r="FZ3" s="123"/>
      <c r="GA3" s="123"/>
      <c r="GB3" s="123"/>
      <c r="GC3" s="123"/>
      <c r="GD3" s="123"/>
      <c r="GE3" s="123"/>
      <c r="GF3" s="123"/>
      <c r="GG3" s="123"/>
      <c r="GH3" s="123"/>
      <c r="GI3" s="123"/>
      <c r="GJ3" s="123"/>
      <c r="GK3" s="123"/>
      <c r="GL3" s="123"/>
      <c r="GM3" s="123"/>
      <c r="GN3" s="123"/>
      <c r="GO3" s="123"/>
      <c r="GP3" s="123"/>
      <c r="GQ3" s="123"/>
      <c r="GR3" s="123"/>
      <c r="GS3" s="123"/>
      <c r="GT3" s="123"/>
      <c r="GU3" s="123"/>
      <c r="GV3" s="123"/>
      <c r="GW3" s="123"/>
      <c r="GX3" s="123"/>
      <c r="GY3" s="123"/>
      <c r="GZ3" s="123"/>
      <c r="HA3" s="123"/>
      <c r="HB3" s="123"/>
      <c r="HC3" s="123"/>
      <c r="HD3" s="123"/>
      <c r="HE3" s="123"/>
      <c r="HF3" s="123"/>
      <c r="HG3" s="123"/>
      <c r="HH3" s="123"/>
      <c r="HI3" s="123"/>
      <c r="HJ3" s="123"/>
      <c r="HK3" s="123"/>
      <c r="HL3" s="123"/>
      <c r="HM3" s="123"/>
      <c r="HN3" s="123"/>
      <c r="HO3" s="123"/>
      <c r="HP3" s="123"/>
      <c r="HQ3" s="123"/>
      <c r="HR3" s="123"/>
      <c r="HS3" s="123"/>
      <c r="HT3" s="123"/>
      <c r="HU3" s="123"/>
      <c r="HV3" s="123"/>
      <c r="HW3" s="123"/>
      <c r="HX3" s="123"/>
      <c r="HY3" s="123"/>
      <c r="HZ3" s="123"/>
      <c r="IA3" s="123"/>
      <c r="IB3" s="123"/>
      <c r="IC3" s="123"/>
      <c r="ID3" s="123"/>
      <c r="IE3" s="123"/>
      <c r="IF3" s="123"/>
      <c r="IG3" s="123"/>
      <c r="IH3" s="123"/>
      <c r="II3" s="123"/>
      <c r="IJ3" s="123"/>
      <c r="IK3" s="123"/>
      <c r="IL3" s="123"/>
      <c r="IM3" s="123"/>
      <c r="IN3" s="123"/>
      <c r="IO3" s="123"/>
      <c r="IP3" s="123"/>
      <c r="IQ3" s="123"/>
      <c r="IR3" s="123"/>
      <c r="IS3" s="123"/>
      <c r="IT3" s="123"/>
      <c r="IU3" s="123"/>
      <c r="IV3" s="123"/>
      <c r="IW3" s="123"/>
      <c r="IX3" s="123"/>
      <c r="IY3" s="123"/>
      <c r="IZ3" s="123"/>
      <c r="JA3" s="123"/>
      <c r="JB3" s="123"/>
      <c r="JC3" s="123"/>
      <c r="JD3" s="123"/>
      <c r="JE3" s="123"/>
      <c r="JF3" s="123"/>
      <c r="JG3" s="123"/>
      <c r="JH3" s="123"/>
      <c r="JI3" s="123"/>
      <c r="JJ3" s="123"/>
      <c r="JK3" s="123"/>
      <c r="JL3" s="123"/>
      <c r="JM3" s="123"/>
      <c r="JN3" s="123"/>
      <c r="JO3" s="123"/>
      <c r="JP3" s="123"/>
      <c r="JQ3" s="123"/>
      <c r="JR3" s="123"/>
      <c r="JS3" s="123"/>
      <c r="JT3" s="123"/>
      <c r="JU3" s="123"/>
      <c r="JV3" s="123"/>
      <c r="JW3" s="123"/>
      <c r="JX3" s="123"/>
      <c r="JY3" s="123"/>
      <c r="JZ3" s="123"/>
      <c r="KA3" s="123"/>
      <c r="KB3" s="123"/>
      <c r="KC3" s="123"/>
      <c r="KD3" s="123"/>
      <c r="KE3" s="123"/>
      <c r="KF3" s="123"/>
      <c r="KG3" s="123"/>
      <c r="KH3" s="123"/>
      <c r="KI3" s="123"/>
      <c r="KJ3" s="123"/>
      <c r="KK3" s="123"/>
      <c r="KL3" s="123"/>
      <c r="KM3" s="123"/>
      <c r="KN3" s="123"/>
      <c r="KO3" s="123"/>
      <c r="KP3" s="123"/>
      <c r="KQ3" s="123"/>
      <c r="KR3" s="123"/>
      <c r="KS3" s="123"/>
      <c r="KT3" s="123"/>
      <c r="KU3" s="123"/>
      <c r="KV3" s="123"/>
      <c r="KW3" s="123"/>
      <c r="KX3" s="123"/>
      <c r="KY3" s="123"/>
      <c r="KZ3" s="123"/>
      <c r="LA3" s="123"/>
      <c r="LB3" s="123"/>
      <c r="LC3" s="123"/>
      <c r="LD3" s="123"/>
      <c r="LE3" s="123"/>
      <c r="LF3" s="123"/>
      <c r="LG3" s="123"/>
      <c r="LH3" s="123"/>
      <c r="LI3" s="123"/>
      <c r="LJ3" s="123"/>
      <c r="LK3" s="123"/>
      <c r="LL3" s="123"/>
      <c r="LM3" s="123"/>
      <c r="LN3" s="123"/>
      <c r="LO3" s="123"/>
      <c r="LP3" s="123"/>
      <c r="LQ3" s="123"/>
      <c r="LR3" s="123"/>
      <c r="LS3" s="123"/>
      <c r="LT3" s="123"/>
      <c r="LU3" s="123"/>
      <c r="LV3" s="123"/>
      <c r="LW3" s="123"/>
      <c r="LX3" s="123"/>
      <c r="LY3" s="123"/>
      <c r="LZ3" s="123"/>
      <c r="MA3" s="123"/>
      <c r="MB3" s="123"/>
      <c r="MC3" s="123"/>
      <c r="MD3" s="123"/>
      <c r="ME3" s="123"/>
      <c r="MF3" s="123"/>
      <c r="MG3" s="123"/>
      <c r="MH3" s="123"/>
      <c r="MI3" s="123"/>
      <c r="MJ3" s="123"/>
      <c r="MK3" s="123"/>
      <c r="ML3" s="123"/>
      <c r="MM3" s="123"/>
      <c r="MN3" s="123"/>
      <c r="MO3" s="123"/>
      <c r="MP3" s="123"/>
      <c r="MQ3" s="123"/>
      <c r="MR3" s="123"/>
      <c r="MS3" s="123"/>
      <c r="MT3" s="123"/>
      <c r="MU3" s="123"/>
      <c r="MV3" s="123"/>
      <c r="MW3" s="123"/>
      <c r="MX3" s="123"/>
      <c r="MY3" s="123"/>
      <c r="MZ3" s="123"/>
      <c r="NA3" s="123"/>
      <c r="NB3" s="123"/>
      <c r="NC3" s="123"/>
      <c r="ND3" s="123" t="s">
        <v>172</v>
      </c>
      <c r="NE3" s="123" t="s">
        <v>926</v>
      </c>
      <c r="NF3" s="123" t="s">
        <v>101</v>
      </c>
      <c r="NG3" s="123" t="s">
        <v>176</v>
      </c>
      <c r="NH3" s="123" t="s">
        <v>926</v>
      </c>
      <c r="NI3" s="123"/>
      <c r="NJ3" s="123"/>
      <c r="NK3" s="123"/>
      <c r="NL3" s="123"/>
      <c r="NM3" s="123"/>
      <c r="NN3" s="123"/>
      <c r="NO3" s="123"/>
      <c r="NP3" s="123"/>
      <c r="NQ3" s="123"/>
      <c r="NR3" s="123" t="s">
        <v>177</v>
      </c>
      <c r="NS3" s="123" t="s">
        <v>926</v>
      </c>
      <c r="NT3" s="123"/>
      <c r="NU3" s="123"/>
      <c r="NV3" s="123"/>
      <c r="NW3" s="123" t="s">
        <v>178</v>
      </c>
      <c r="NX3" s="123" t="s">
        <v>926</v>
      </c>
      <c r="NY3" s="123"/>
      <c r="NZ3" s="123"/>
      <c r="OA3" s="123"/>
      <c r="OB3" s="123"/>
      <c r="OC3" s="123"/>
      <c r="OD3" s="123" t="s">
        <v>183</v>
      </c>
      <c r="OE3" s="123" t="s">
        <v>926</v>
      </c>
      <c r="OF3" s="123"/>
      <c r="OG3" s="123"/>
      <c r="OH3" s="123" t="s">
        <v>115</v>
      </c>
      <c r="OI3" s="123" t="s">
        <v>926</v>
      </c>
      <c r="OJ3" s="123"/>
      <c r="OK3" s="123"/>
      <c r="OL3" s="123"/>
      <c r="OM3" s="123"/>
      <c r="ON3" s="123"/>
      <c r="OO3" s="123"/>
      <c r="OP3" s="123"/>
      <c r="OQ3" s="123"/>
      <c r="OR3" s="123" t="s">
        <v>182</v>
      </c>
      <c r="OS3" s="123" t="s">
        <v>926</v>
      </c>
      <c r="OT3" s="123"/>
      <c r="OU3" s="123"/>
      <c r="OV3" s="123"/>
      <c r="OW3" s="123"/>
      <c r="OX3" s="123"/>
      <c r="OY3" s="123" t="s">
        <v>180</v>
      </c>
      <c r="OZ3" s="123" t="s">
        <v>926</v>
      </c>
      <c r="PA3" s="123"/>
      <c r="PB3" s="123"/>
      <c r="PC3" s="123"/>
      <c r="PD3" s="123"/>
      <c r="PE3" s="123"/>
      <c r="PF3" s="123"/>
    </row>
    <row r="4" spans="1:422" x14ac:dyDescent="0.25">
      <c r="A4" s="294"/>
      <c r="B4" s="294"/>
      <c r="C4" s="294"/>
      <c r="D4" s="294"/>
      <c r="E4" s="294"/>
      <c r="F4" s="294"/>
      <c r="G4" s="294"/>
      <c r="H4" s="294"/>
      <c r="I4" s="294"/>
      <c r="J4" s="289"/>
      <c r="K4" s="289"/>
      <c r="L4" s="289"/>
      <c r="O4" s="219">
        <v>3</v>
      </c>
      <c r="Q4" s="230"/>
      <c r="R4" s="230"/>
      <c r="S4" s="230"/>
      <c r="T4" s="230"/>
      <c r="U4" s="230"/>
      <c r="V4" s="230"/>
      <c r="W4" s="230"/>
      <c r="X4" s="230"/>
      <c r="Y4" s="230"/>
      <c r="Z4" s="230"/>
      <c r="AA4" s="230"/>
      <c r="AB4" s="230"/>
      <c r="AC4" s="230" t="s">
        <v>19</v>
      </c>
      <c r="AD4" s="230" t="s">
        <v>180</v>
      </c>
      <c r="AE4" s="230" t="s">
        <v>926</v>
      </c>
      <c r="AF4" s="230"/>
      <c r="AG4" s="230"/>
      <c r="AH4" s="230"/>
      <c r="AI4" s="230"/>
      <c r="AJ4" s="230"/>
      <c r="AK4" s="230" t="s">
        <v>369</v>
      </c>
      <c r="AL4" s="230" t="s">
        <v>370</v>
      </c>
      <c r="AM4" s="230" t="s">
        <v>371</v>
      </c>
      <c r="AN4" s="230" t="s">
        <v>926</v>
      </c>
      <c r="AO4" s="230"/>
      <c r="AP4" s="230"/>
      <c r="AQ4" s="230"/>
      <c r="AR4" s="230"/>
      <c r="AS4" s="230" t="s">
        <v>379</v>
      </c>
      <c r="AT4" s="230" t="s">
        <v>926</v>
      </c>
      <c r="AU4" s="230"/>
      <c r="AV4" s="230"/>
      <c r="AW4" s="230"/>
      <c r="AX4" s="230"/>
      <c r="AY4" s="230" t="s">
        <v>27</v>
      </c>
      <c r="AZ4" s="230" t="s">
        <v>378</v>
      </c>
      <c r="BA4" s="230"/>
      <c r="BB4" s="230" t="s">
        <v>19</v>
      </c>
      <c r="BC4" s="230" t="s">
        <v>180</v>
      </c>
      <c r="BD4" s="230" t="s">
        <v>926</v>
      </c>
      <c r="BE4" s="230"/>
      <c r="BF4" s="230"/>
      <c r="BG4" s="230"/>
      <c r="BH4" s="230"/>
      <c r="BI4" s="230"/>
      <c r="BJ4" s="230" t="s">
        <v>369</v>
      </c>
      <c r="BK4" s="230" t="s">
        <v>370</v>
      </c>
      <c r="BL4" s="230" t="s">
        <v>371</v>
      </c>
      <c r="BM4" s="230" t="s">
        <v>926</v>
      </c>
      <c r="BN4" s="230"/>
      <c r="BO4" s="230"/>
      <c r="BP4" s="230"/>
      <c r="BQ4" s="230"/>
      <c r="BR4" s="230" t="s">
        <v>379</v>
      </c>
      <c r="BS4" s="230" t="s">
        <v>926</v>
      </c>
      <c r="BT4" s="230"/>
      <c r="BU4" s="230"/>
      <c r="BV4" s="230"/>
      <c r="BW4" s="230"/>
      <c r="BX4" s="230" t="s">
        <v>78</v>
      </c>
      <c r="BY4" s="230" t="s">
        <v>381</v>
      </c>
      <c r="BZ4" s="230" t="s">
        <v>382</v>
      </c>
      <c r="CA4" s="230" t="s">
        <v>383</v>
      </c>
      <c r="CB4" s="230" t="s">
        <v>384</v>
      </c>
      <c r="CC4" s="230" t="s">
        <v>385</v>
      </c>
      <c r="CD4" s="230"/>
      <c r="CE4" s="230" t="s">
        <v>778</v>
      </c>
      <c r="CF4" s="230" t="s">
        <v>779</v>
      </c>
      <c r="CG4" s="230" t="s">
        <v>780</v>
      </c>
      <c r="CH4" s="230" t="s">
        <v>781</v>
      </c>
      <c r="CI4" s="230" t="s">
        <v>782</v>
      </c>
      <c r="CJ4" s="230"/>
      <c r="CK4" s="230" t="s">
        <v>180</v>
      </c>
      <c r="CL4" s="230" t="s">
        <v>926</v>
      </c>
      <c r="CM4" s="230"/>
      <c r="CN4" s="230"/>
      <c r="CO4" s="230"/>
      <c r="CP4" s="230"/>
      <c r="CQ4" s="230"/>
      <c r="CR4" s="230" t="s">
        <v>369</v>
      </c>
      <c r="CS4" s="230" t="s">
        <v>370</v>
      </c>
      <c r="CT4" s="230" t="s">
        <v>371</v>
      </c>
      <c r="CU4" s="230" t="s">
        <v>926</v>
      </c>
      <c r="CV4" s="230"/>
      <c r="CW4" s="230"/>
      <c r="CX4" s="230"/>
      <c r="CY4" s="230"/>
      <c r="CZ4" s="230" t="s">
        <v>379</v>
      </c>
      <c r="DA4" s="230" t="s">
        <v>926</v>
      </c>
      <c r="DB4" s="230"/>
      <c r="DC4" s="230"/>
      <c r="DD4" s="230"/>
      <c r="DE4" s="230"/>
      <c r="DF4" s="230"/>
      <c r="DG4" s="230"/>
      <c r="DH4" s="230"/>
      <c r="DI4" s="230"/>
      <c r="DJ4" s="230"/>
      <c r="DK4" s="230"/>
      <c r="DL4" s="230"/>
      <c r="DM4" s="230"/>
      <c r="DN4" s="230"/>
      <c r="DO4" s="230"/>
      <c r="DP4" s="86"/>
      <c r="DQ4" s="123"/>
      <c r="DR4" s="123"/>
      <c r="DS4" s="123"/>
      <c r="DT4" s="123"/>
      <c r="DU4" s="123"/>
      <c r="DV4" s="123"/>
      <c r="DW4" s="123"/>
      <c r="DX4" s="123"/>
      <c r="DY4" s="123"/>
      <c r="DZ4" s="123"/>
      <c r="EA4" s="123"/>
      <c r="EB4" s="123"/>
      <c r="EC4" s="123"/>
      <c r="ED4" s="123"/>
      <c r="EE4" s="123"/>
      <c r="EF4" s="123"/>
      <c r="EG4" s="123"/>
      <c r="EH4" s="123"/>
      <c r="EI4" s="123" t="s">
        <v>14</v>
      </c>
      <c r="EJ4" s="123" t="s">
        <v>15</v>
      </c>
      <c r="EK4" s="123"/>
      <c r="EL4" s="123"/>
      <c r="EM4" s="123" t="s">
        <v>173</v>
      </c>
      <c r="EN4" s="123" t="s">
        <v>926</v>
      </c>
      <c r="EO4" s="123"/>
      <c r="EP4" s="123"/>
      <c r="EQ4" s="123"/>
      <c r="ER4" s="123"/>
      <c r="ES4" s="123"/>
      <c r="ET4" s="123"/>
      <c r="EU4" s="123"/>
      <c r="EV4" s="123"/>
      <c r="EW4" s="123"/>
      <c r="EX4" s="123"/>
      <c r="EY4" s="123"/>
      <c r="EZ4" s="123"/>
      <c r="FA4" s="123"/>
      <c r="FB4" s="123"/>
      <c r="FC4" s="123"/>
      <c r="FD4" s="123"/>
      <c r="FE4" s="123"/>
      <c r="FF4" s="123"/>
      <c r="FG4" s="123"/>
      <c r="FH4" s="123"/>
      <c r="FI4" s="123"/>
      <c r="FJ4" s="123"/>
      <c r="FK4" s="123"/>
      <c r="FL4" s="123"/>
      <c r="FM4" s="123"/>
      <c r="FN4" s="123"/>
      <c r="FO4" s="123"/>
      <c r="FP4" s="123"/>
      <c r="FQ4" s="123"/>
      <c r="FR4" s="123"/>
      <c r="FS4" s="123"/>
      <c r="FT4" s="123"/>
      <c r="FU4" s="123"/>
      <c r="FV4" s="123"/>
      <c r="FW4" s="123"/>
      <c r="FX4" s="123"/>
      <c r="FY4" s="123"/>
      <c r="FZ4" s="123"/>
      <c r="GA4" s="123"/>
      <c r="GB4" s="123"/>
      <c r="GC4" s="123"/>
      <c r="GD4" s="123"/>
      <c r="GE4" s="123"/>
      <c r="GF4" s="123"/>
      <c r="GG4" s="123"/>
      <c r="GH4" s="123"/>
      <c r="GI4" s="123"/>
      <c r="GJ4" s="123"/>
      <c r="GK4" s="123"/>
      <c r="GL4" s="123"/>
      <c r="GM4" s="123"/>
      <c r="GN4" s="123"/>
      <c r="GO4" s="123"/>
      <c r="GP4" s="123"/>
      <c r="GQ4" s="123"/>
      <c r="GR4" s="123"/>
      <c r="GS4" s="123"/>
      <c r="GT4" s="123"/>
      <c r="GU4" s="123"/>
      <c r="GV4" s="123"/>
      <c r="GW4" s="123"/>
      <c r="GX4" s="123"/>
      <c r="GY4" s="123" t="s">
        <v>174</v>
      </c>
      <c r="GZ4" s="123" t="s">
        <v>926</v>
      </c>
      <c r="HA4" s="123"/>
      <c r="HB4" s="123"/>
      <c r="HC4" s="123"/>
      <c r="HD4" s="123"/>
      <c r="HE4" s="123"/>
      <c r="HF4" s="123"/>
      <c r="HG4" s="123"/>
      <c r="HH4" s="123"/>
      <c r="HI4" s="123"/>
      <c r="HJ4" s="123"/>
      <c r="HK4" s="123"/>
      <c r="HL4" s="123"/>
      <c r="HM4" s="123"/>
      <c r="HN4" s="123"/>
      <c r="HO4" s="123"/>
      <c r="HP4" s="123"/>
      <c r="HQ4" s="123"/>
      <c r="HR4" s="123"/>
      <c r="HS4" s="123"/>
      <c r="HT4" s="123"/>
      <c r="HU4" s="123"/>
      <c r="HV4" s="123"/>
      <c r="HW4" s="123"/>
      <c r="HX4" s="123"/>
      <c r="HY4" s="123"/>
      <c r="HZ4" s="123"/>
      <c r="IA4" s="123"/>
      <c r="IB4" s="123"/>
      <c r="IC4" s="123"/>
      <c r="ID4" s="123"/>
      <c r="IE4" s="123"/>
      <c r="IF4" s="123"/>
      <c r="IG4" s="123"/>
      <c r="IH4" s="123"/>
      <c r="II4" s="123"/>
      <c r="IJ4" s="123"/>
      <c r="IK4" s="123"/>
      <c r="IL4" s="123"/>
      <c r="IM4" s="123"/>
      <c r="IN4" s="123"/>
      <c r="IO4" s="123"/>
      <c r="IP4" s="123"/>
      <c r="IQ4" s="123"/>
      <c r="IR4" s="123"/>
      <c r="IS4" s="123"/>
      <c r="IT4" s="123"/>
      <c r="IU4" s="123"/>
      <c r="IV4" s="123"/>
      <c r="IW4" s="123"/>
      <c r="IX4" s="123"/>
      <c r="IY4" s="123"/>
      <c r="IZ4" s="123"/>
      <c r="JA4" s="123"/>
      <c r="JB4" s="123"/>
      <c r="JC4" s="123"/>
      <c r="JD4" s="123" t="s">
        <v>730</v>
      </c>
      <c r="JE4" s="123" t="s">
        <v>926</v>
      </c>
      <c r="JF4" s="123"/>
      <c r="JG4" s="123"/>
      <c r="JH4" s="123"/>
      <c r="JI4" s="123"/>
      <c r="JJ4" s="123"/>
      <c r="JK4" s="123"/>
      <c r="JL4" s="123"/>
      <c r="JM4" s="123"/>
      <c r="JN4" s="123"/>
      <c r="JO4" s="123"/>
      <c r="JP4" s="123"/>
      <c r="JQ4" s="123"/>
      <c r="JR4" s="123"/>
      <c r="JS4" s="123"/>
      <c r="JT4" s="123"/>
      <c r="JU4" s="123"/>
      <c r="JV4" s="123"/>
      <c r="JW4" s="123"/>
      <c r="JX4" s="123"/>
      <c r="JY4" s="123"/>
      <c r="JZ4" s="123"/>
      <c r="KA4" s="123"/>
      <c r="KB4" s="123"/>
      <c r="KC4" s="123"/>
      <c r="KD4" s="123"/>
      <c r="KE4" s="123"/>
      <c r="KF4" s="123"/>
      <c r="KG4" s="123"/>
      <c r="KH4" s="123"/>
      <c r="KI4" s="123"/>
      <c r="KJ4" s="123"/>
      <c r="KK4" s="123"/>
      <c r="KL4" s="123"/>
      <c r="KM4" s="123"/>
      <c r="KN4" s="123"/>
      <c r="KO4" s="123"/>
      <c r="KP4" s="123"/>
      <c r="KQ4" s="123"/>
      <c r="KR4" s="123"/>
      <c r="KS4" s="123"/>
      <c r="KT4" s="123"/>
      <c r="KU4" s="123"/>
      <c r="KV4" s="123"/>
      <c r="KW4" s="123"/>
      <c r="KX4" s="123"/>
      <c r="KY4" s="123"/>
      <c r="KZ4" s="123"/>
      <c r="LA4" s="123"/>
      <c r="LB4" s="123"/>
      <c r="LC4" s="123" t="s">
        <v>751</v>
      </c>
      <c r="LD4" s="123" t="s">
        <v>926</v>
      </c>
      <c r="LE4" s="123"/>
      <c r="LF4" s="123"/>
      <c r="LG4" s="123"/>
      <c r="LH4" s="123"/>
      <c r="LI4" s="123"/>
      <c r="LJ4" s="123"/>
      <c r="LK4" s="123"/>
      <c r="LL4" s="123"/>
      <c r="LM4" s="123"/>
      <c r="LN4" s="123"/>
      <c r="LO4" s="123"/>
      <c r="LP4" s="123"/>
      <c r="LQ4" s="123"/>
      <c r="LR4" s="123"/>
      <c r="LS4" s="123"/>
      <c r="LT4" s="123"/>
      <c r="LU4" s="123"/>
      <c r="LV4" s="123" t="s">
        <v>757</v>
      </c>
      <c r="LW4" s="123" t="s">
        <v>926</v>
      </c>
      <c r="LX4" s="123"/>
      <c r="LY4" s="123"/>
      <c r="LZ4" s="123"/>
      <c r="MA4" s="123"/>
      <c r="MB4" s="123"/>
      <c r="MC4" s="123"/>
      <c r="MD4" s="123"/>
      <c r="ME4" s="123"/>
      <c r="MF4" s="123"/>
      <c r="MG4" s="123"/>
      <c r="MH4" s="123"/>
      <c r="MI4" s="123"/>
      <c r="MJ4" s="123"/>
      <c r="MK4" s="123"/>
      <c r="ML4" s="123"/>
      <c r="MM4" s="123"/>
      <c r="MN4" s="123" t="s">
        <v>762</v>
      </c>
      <c r="MO4" s="123" t="s">
        <v>926</v>
      </c>
      <c r="MP4" s="123"/>
      <c r="MQ4" s="123"/>
      <c r="MR4" s="123"/>
      <c r="MS4" s="123"/>
      <c r="MT4" s="123"/>
      <c r="MU4" s="123"/>
      <c r="MV4" s="123"/>
      <c r="MW4" s="123"/>
      <c r="MX4" s="123"/>
      <c r="MY4" s="123"/>
      <c r="MZ4" s="123"/>
      <c r="NA4" s="123"/>
      <c r="NB4" s="123"/>
      <c r="NC4" s="123"/>
      <c r="ND4" s="123"/>
      <c r="NE4" s="123" t="s">
        <v>100</v>
      </c>
      <c r="NF4" s="123"/>
      <c r="NG4" s="123"/>
      <c r="NH4" s="123" t="s">
        <v>103</v>
      </c>
      <c r="NI4" s="123" t="s">
        <v>104</v>
      </c>
      <c r="NJ4" s="123" t="s">
        <v>105</v>
      </c>
      <c r="NK4" s="123" t="s">
        <v>45</v>
      </c>
      <c r="NL4" s="123" t="s">
        <v>41</v>
      </c>
      <c r="NM4" s="123" t="s">
        <v>106</v>
      </c>
      <c r="NN4" s="123" t="s">
        <v>49</v>
      </c>
      <c r="NO4" s="123" t="s">
        <v>175</v>
      </c>
      <c r="NP4" s="123" t="s">
        <v>926</v>
      </c>
      <c r="NQ4" s="123"/>
      <c r="NR4" s="123"/>
      <c r="NS4" s="123" t="s">
        <v>108</v>
      </c>
      <c r="NT4" s="123" t="s">
        <v>59</v>
      </c>
      <c r="NU4" s="123" t="s">
        <v>47</v>
      </c>
      <c r="NV4" s="123" t="s">
        <v>109</v>
      </c>
      <c r="NW4" s="123"/>
      <c r="NX4" s="123" t="s">
        <v>110</v>
      </c>
      <c r="NY4" s="123" t="s">
        <v>111</v>
      </c>
      <c r="NZ4" s="123" t="s">
        <v>179</v>
      </c>
      <c r="OA4" s="123" t="s">
        <v>926</v>
      </c>
      <c r="OB4" s="123"/>
      <c r="OC4" s="123"/>
      <c r="OD4" s="123"/>
      <c r="OE4" s="123" t="s">
        <v>175</v>
      </c>
      <c r="OF4" s="123" t="s">
        <v>926</v>
      </c>
      <c r="OG4" s="123"/>
      <c r="OH4" s="123"/>
      <c r="OI4" s="123" t="s">
        <v>116</v>
      </c>
      <c r="OJ4" s="123" t="s">
        <v>117</v>
      </c>
      <c r="OK4" s="123" t="s">
        <v>118</v>
      </c>
      <c r="OL4" s="123" t="s">
        <v>119</v>
      </c>
      <c r="OM4" s="123" t="s">
        <v>120</v>
      </c>
      <c r="ON4" s="123" t="s">
        <v>121</v>
      </c>
      <c r="OO4" s="123" t="s">
        <v>5</v>
      </c>
      <c r="OP4" s="123" t="s">
        <v>122</v>
      </c>
      <c r="OQ4" s="123" t="s">
        <v>123</v>
      </c>
      <c r="OR4" s="123"/>
      <c r="OS4" s="123" t="s">
        <v>125</v>
      </c>
      <c r="OT4" s="123" t="s">
        <v>181</v>
      </c>
      <c r="OU4" s="123" t="s">
        <v>926</v>
      </c>
      <c r="OV4" s="123"/>
      <c r="OW4" s="123"/>
      <c r="OX4" s="123" t="s">
        <v>49</v>
      </c>
      <c r="OY4" s="123"/>
      <c r="OZ4" s="123" t="s">
        <v>127</v>
      </c>
      <c r="PA4" s="123" t="s">
        <v>128</v>
      </c>
      <c r="PB4" s="123" t="s">
        <v>129</v>
      </c>
      <c r="PC4" s="123" t="s">
        <v>130</v>
      </c>
      <c r="PD4" s="123" t="s">
        <v>131</v>
      </c>
      <c r="PE4" s="123" t="s">
        <v>132</v>
      </c>
      <c r="PF4" s="123"/>
    </row>
    <row r="5" spans="1:422" x14ac:dyDescent="0.25">
      <c r="A5" s="294"/>
      <c r="B5" s="294"/>
      <c r="C5" s="294"/>
      <c r="D5" s="294"/>
      <c r="E5" s="294"/>
      <c r="F5" s="294"/>
      <c r="G5" s="294"/>
      <c r="H5" s="294"/>
      <c r="I5" s="294"/>
      <c r="J5" s="289"/>
      <c r="K5" s="289"/>
      <c r="L5" s="289"/>
      <c r="O5" s="219">
        <v>4</v>
      </c>
      <c r="Q5" s="230"/>
      <c r="R5" s="230"/>
      <c r="S5" s="230"/>
      <c r="T5" s="230"/>
      <c r="U5" s="230"/>
      <c r="V5" s="230"/>
      <c r="W5" s="230"/>
      <c r="X5" s="230"/>
      <c r="Y5" s="230"/>
      <c r="Z5" s="230"/>
      <c r="AA5" s="230"/>
      <c r="AB5" s="230"/>
      <c r="AC5" s="230"/>
      <c r="AD5" s="230"/>
      <c r="AE5" s="230" t="s">
        <v>127</v>
      </c>
      <c r="AF5" s="230" t="s">
        <v>128</v>
      </c>
      <c r="AG5" s="230" t="s">
        <v>129</v>
      </c>
      <c r="AH5" s="230" t="s">
        <v>130</v>
      </c>
      <c r="AI5" s="230" t="s">
        <v>131</v>
      </c>
      <c r="AJ5" s="230" t="s">
        <v>132</v>
      </c>
      <c r="AK5" s="230"/>
      <c r="AL5" s="230"/>
      <c r="AM5" s="230"/>
      <c r="AN5" s="230" t="s">
        <v>372</v>
      </c>
      <c r="AO5" s="230" t="s">
        <v>373</v>
      </c>
      <c r="AP5" s="230" t="s">
        <v>374</v>
      </c>
      <c r="AQ5" s="230" t="s">
        <v>926</v>
      </c>
      <c r="AR5" s="230"/>
      <c r="AS5" s="230"/>
      <c r="AT5" s="230" t="s">
        <v>372</v>
      </c>
      <c r="AU5" s="230" t="s">
        <v>373</v>
      </c>
      <c r="AV5" s="230" t="s">
        <v>377</v>
      </c>
      <c r="AW5" s="230" t="s">
        <v>926</v>
      </c>
      <c r="AX5" s="230"/>
      <c r="AY5" s="230"/>
      <c r="AZ5" s="230"/>
      <c r="BA5" s="230"/>
      <c r="BB5" s="230"/>
      <c r="BC5" s="230"/>
      <c r="BD5" s="230" t="s">
        <v>127</v>
      </c>
      <c r="BE5" s="230" t="s">
        <v>128</v>
      </c>
      <c r="BF5" s="230" t="s">
        <v>129</v>
      </c>
      <c r="BG5" s="230" t="s">
        <v>130</v>
      </c>
      <c r="BH5" s="230" t="s">
        <v>131</v>
      </c>
      <c r="BI5" s="230" t="s">
        <v>132</v>
      </c>
      <c r="BJ5" s="230"/>
      <c r="BK5" s="230"/>
      <c r="BL5" s="230"/>
      <c r="BM5" s="230" t="s">
        <v>372</v>
      </c>
      <c r="BN5" s="230" t="s">
        <v>380</v>
      </c>
      <c r="BO5" s="230" t="s">
        <v>374</v>
      </c>
      <c r="BP5" s="230" t="s">
        <v>926</v>
      </c>
      <c r="BQ5" s="230"/>
      <c r="BR5" s="230"/>
      <c r="BS5" s="230" t="s">
        <v>372</v>
      </c>
      <c r="BT5" s="230" t="s">
        <v>373</v>
      </c>
      <c r="BU5" s="230" t="s">
        <v>374</v>
      </c>
      <c r="BV5" s="230" t="s">
        <v>926</v>
      </c>
      <c r="BW5" s="230"/>
      <c r="BX5" s="230"/>
      <c r="BY5" s="230"/>
      <c r="BZ5" s="230"/>
      <c r="CA5" s="230"/>
      <c r="CB5" s="230"/>
      <c r="CC5" s="230"/>
      <c r="CD5" s="230"/>
      <c r="CE5" s="230"/>
      <c r="CF5" s="230"/>
      <c r="CG5" s="230"/>
      <c r="CH5" s="230"/>
      <c r="CI5" s="230"/>
      <c r="CJ5" s="230"/>
      <c r="CK5" s="230"/>
      <c r="CL5" s="230" t="s">
        <v>127</v>
      </c>
      <c r="CM5" s="230" t="s">
        <v>128</v>
      </c>
      <c r="CN5" s="230" t="s">
        <v>129</v>
      </c>
      <c r="CO5" s="230" t="s">
        <v>130</v>
      </c>
      <c r="CP5" s="230" t="s">
        <v>131</v>
      </c>
      <c r="CQ5" s="230" t="s">
        <v>132</v>
      </c>
      <c r="CR5" s="230"/>
      <c r="CS5" s="230"/>
      <c r="CT5" s="230"/>
      <c r="CU5" s="230" t="s">
        <v>372</v>
      </c>
      <c r="CV5" s="230" t="s">
        <v>373</v>
      </c>
      <c r="CW5" s="230" t="s">
        <v>374</v>
      </c>
      <c r="CX5" s="230" t="s">
        <v>926</v>
      </c>
      <c r="CY5" s="230"/>
      <c r="CZ5" s="230"/>
      <c r="DA5" s="230" t="s">
        <v>372</v>
      </c>
      <c r="DB5" s="230" t="s">
        <v>373</v>
      </c>
      <c r="DC5" s="230" t="s">
        <v>374</v>
      </c>
      <c r="DD5" s="230" t="s">
        <v>926</v>
      </c>
      <c r="DE5" s="230"/>
      <c r="DF5" s="230"/>
      <c r="DG5" s="230"/>
      <c r="DH5" s="230"/>
      <c r="DI5" s="230"/>
      <c r="DJ5" s="230"/>
      <c r="DK5" s="230"/>
      <c r="DL5" s="230"/>
      <c r="DM5" s="230"/>
      <c r="DN5" s="230"/>
      <c r="DO5" s="230"/>
      <c r="DP5" s="86"/>
      <c r="DQ5" s="123"/>
      <c r="DR5" s="123"/>
      <c r="DS5" s="123"/>
      <c r="DT5" s="123"/>
      <c r="DU5" s="123"/>
      <c r="DV5" s="123"/>
      <c r="DW5" s="123"/>
      <c r="DX5" s="123"/>
      <c r="DY5" s="123"/>
      <c r="DZ5" s="123"/>
      <c r="EA5" s="123"/>
      <c r="EB5" s="123"/>
      <c r="EC5" s="123"/>
      <c r="ED5" s="123"/>
      <c r="EE5" s="123"/>
      <c r="EF5" s="123"/>
      <c r="EG5" s="123"/>
      <c r="EH5" s="123"/>
      <c r="EI5" s="123"/>
      <c r="EJ5" s="123"/>
      <c r="EK5" s="123"/>
      <c r="EL5" s="123"/>
      <c r="EM5" s="123"/>
      <c r="EN5" s="123" t="s">
        <v>19</v>
      </c>
      <c r="EO5" s="123" t="s">
        <v>20</v>
      </c>
      <c r="EP5" s="123" t="s">
        <v>21</v>
      </c>
      <c r="EQ5" s="123" t="s">
        <v>22</v>
      </c>
      <c r="ER5" s="123" t="s">
        <v>23</v>
      </c>
      <c r="ES5" s="123" t="s">
        <v>24</v>
      </c>
      <c r="ET5" s="123" t="s">
        <v>25</v>
      </c>
      <c r="EU5" s="123" t="s">
        <v>26</v>
      </c>
      <c r="EV5" s="123" t="s">
        <v>27</v>
      </c>
      <c r="EW5" s="123" t="s">
        <v>28</v>
      </c>
      <c r="EX5" s="123" t="s">
        <v>29</v>
      </c>
      <c r="EY5" s="123" t="s">
        <v>30</v>
      </c>
      <c r="EZ5" s="123" t="s">
        <v>31</v>
      </c>
      <c r="FA5" s="123" t="s">
        <v>32</v>
      </c>
      <c r="FB5" s="123" t="s">
        <v>33</v>
      </c>
      <c r="FC5" s="123" t="s">
        <v>34</v>
      </c>
      <c r="FD5" s="123" t="s">
        <v>187</v>
      </c>
      <c r="FE5" s="123" t="s">
        <v>926</v>
      </c>
      <c r="FF5" s="123"/>
      <c r="FG5" s="123"/>
      <c r="FH5" s="123" t="s">
        <v>190</v>
      </c>
      <c r="FI5" s="123" t="s">
        <v>926</v>
      </c>
      <c r="FJ5" s="123"/>
      <c r="FK5" s="123"/>
      <c r="FL5" s="123"/>
      <c r="FM5" s="123" t="s">
        <v>189</v>
      </c>
      <c r="FN5" s="123" t="s">
        <v>926</v>
      </c>
      <c r="FO5" s="123"/>
      <c r="FP5" s="123"/>
      <c r="FQ5" s="123"/>
      <c r="FR5" s="123"/>
      <c r="FS5" s="123"/>
      <c r="FT5" s="123"/>
      <c r="FU5" s="123"/>
      <c r="FV5" s="123" t="s">
        <v>191</v>
      </c>
      <c r="FW5" s="123" t="s">
        <v>926</v>
      </c>
      <c r="FX5" s="123"/>
      <c r="FY5" s="123"/>
      <c r="FZ5" s="123"/>
      <c r="GA5" s="123"/>
      <c r="GB5" s="123"/>
      <c r="GC5" s="123" t="s">
        <v>186</v>
      </c>
      <c r="GD5" s="123" t="s">
        <v>926</v>
      </c>
      <c r="GE5" s="123"/>
      <c r="GF5" s="123"/>
      <c r="GG5" s="123"/>
      <c r="GH5" s="123"/>
      <c r="GI5" s="123"/>
      <c r="GJ5" s="123" t="s">
        <v>184</v>
      </c>
      <c r="GK5" s="123" t="s">
        <v>926</v>
      </c>
      <c r="GL5" s="123"/>
      <c r="GM5" s="123"/>
      <c r="GN5" s="123"/>
      <c r="GO5" s="123"/>
      <c r="GP5" s="123"/>
      <c r="GQ5" s="123"/>
      <c r="GR5" s="123"/>
      <c r="GS5" s="123"/>
      <c r="GT5" s="123" t="s">
        <v>185</v>
      </c>
      <c r="GU5" s="123" t="s">
        <v>926</v>
      </c>
      <c r="GV5" s="123" t="s">
        <v>63</v>
      </c>
      <c r="GW5" s="123" t="s">
        <v>64</v>
      </c>
      <c r="GX5" s="123" t="s">
        <v>65</v>
      </c>
      <c r="GY5" s="123"/>
      <c r="GZ5" s="123" t="s">
        <v>19</v>
      </c>
      <c r="HA5" s="123" t="s">
        <v>20</v>
      </c>
      <c r="HB5" s="123" t="s">
        <v>21</v>
      </c>
      <c r="HC5" s="123" t="s">
        <v>67</v>
      </c>
      <c r="HD5" s="123" t="s">
        <v>23</v>
      </c>
      <c r="HE5" s="123" t="s">
        <v>68</v>
      </c>
      <c r="HF5" s="123" t="s">
        <v>69</v>
      </c>
      <c r="HG5" s="123" t="s">
        <v>70</v>
      </c>
      <c r="HH5" s="123" t="s">
        <v>71</v>
      </c>
      <c r="HI5" s="123" t="s">
        <v>72</v>
      </c>
      <c r="HJ5" s="123" t="s">
        <v>73</v>
      </c>
      <c r="HK5" s="123" t="s">
        <v>74</v>
      </c>
      <c r="HL5" s="123" t="s">
        <v>75</v>
      </c>
      <c r="HM5" s="123" t="s">
        <v>76</v>
      </c>
      <c r="HN5" s="123" t="s">
        <v>77</v>
      </c>
      <c r="HO5" s="123" t="s">
        <v>78</v>
      </c>
      <c r="HP5" s="123" t="s">
        <v>196</v>
      </c>
      <c r="HQ5" s="123" t="s">
        <v>926</v>
      </c>
      <c r="HR5" s="123"/>
      <c r="HS5" s="123" t="s">
        <v>197</v>
      </c>
      <c r="HT5" s="123" t="s">
        <v>926</v>
      </c>
      <c r="HU5" s="123"/>
      <c r="HV5" s="123"/>
      <c r="HW5" s="123"/>
      <c r="HX5" s="123"/>
      <c r="HY5" s="123"/>
      <c r="HZ5" s="123"/>
      <c r="IA5" s="123"/>
      <c r="IB5" s="123"/>
      <c r="IC5" s="123"/>
      <c r="ID5" s="123" t="s">
        <v>195</v>
      </c>
      <c r="IE5" s="123" t="s">
        <v>926</v>
      </c>
      <c r="IF5" s="123"/>
      <c r="IG5" s="123"/>
      <c r="IH5" s="123"/>
      <c r="II5" s="123"/>
      <c r="IJ5" s="123"/>
      <c r="IK5" s="123"/>
      <c r="IL5" s="123"/>
      <c r="IM5" s="123"/>
      <c r="IN5" s="123"/>
      <c r="IO5" s="123"/>
      <c r="IP5" s="123"/>
      <c r="IQ5" s="123"/>
      <c r="IR5" s="123" t="s">
        <v>193</v>
      </c>
      <c r="IS5" s="123" t="s">
        <v>926</v>
      </c>
      <c r="IT5" s="123"/>
      <c r="IU5" s="123"/>
      <c r="IV5" s="123"/>
      <c r="IW5" s="123"/>
      <c r="IX5" s="123"/>
      <c r="IY5" s="123"/>
      <c r="IZ5" s="123" t="s">
        <v>192</v>
      </c>
      <c r="JA5" s="123" t="s">
        <v>926</v>
      </c>
      <c r="JB5" s="123"/>
      <c r="JC5" s="123"/>
      <c r="JD5" s="123"/>
      <c r="JE5" s="123" t="s">
        <v>731</v>
      </c>
      <c r="JF5" s="123" t="s">
        <v>23</v>
      </c>
      <c r="JG5" s="123" t="s">
        <v>189</v>
      </c>
      <c r="JH5" s="123" t="s">
        <v>926</v>
      </c>
      <c r="JI5" s="123"/>
      <c r="JJ5" s="123"/>
      <c r="JK5" s="123"/>
      <c r="JL5" s="123"/>
      <c r="JM5" s="123"/>
      <c r="JN5" s="123"/>
      <c r="JO5" s="123"/>
      <c r="JP5" s="123"/>
      <c r="JQ5" s="123" t="s">
        <v>186</v>
      </c>
      <c r="JR5" s="123" t="s">
        <v>926</v>
      </c>
      <c r="JS5" s="123"/>
      <c r="JT5" s="123"/>
      <c r="JU5" s="123"/>
      <c r="JV5" s="123"/>
      <c r="JW5" s="123"/>
      <c r="JX5" s="123"/>
      <c r="JY5" s="123" t="s">
        <v>736</v>
      </c>
      <c r="JZ5" s="123" t="s">
        <v>379</v>
      </c>
      <c r="KA5" s="123" t="s">
        <v>926</v>
      </c>
      <c r="KB5" s="123"/>
      <c r="KC5" s="123"/>
      <c r="KD5" s="123"/>
      <c r="KE5" s="123"/>
      <c r="KF5" s="123"/>
      <c r="KG5" s="123"/>
      <c r="KH5" s="123"/>
      <c r="KI5" s="123"/>
      <c r="KJ5" s="123"/>
      <c r="KK5" s="123" t="s">
        <v>371</v>
      </c>
      <c r="KL5" s="123" t="s">
        <v>926</v>
      </c>
      <c r="KM5" s="123"/>
      <c r="KN5" s="123"/>
      <c r="KO5" s="123" t="s">
        <v>197</v>
      </c>
      <c r="KP5" s="123" t="s">
        <v>926</v>
      </c>
      <c r="KQ5" s="123"/>
      <c r="KR5" s="123" t="s">
        <v>746</v>
      </c>
      <c r="KS5" s="123" t="s">
        <v>926</v>
      </c>
      <c r="KT5" s="123"/>
      <c r="KU5" s="123"/>
      <c r="KV5" s="123"/>
      <c r="KW5" s="123"/>
      <c r="KX5" s="123"/>
      <c r="KY5" s="123" t="s">
        <v>747</v>
      </c>
      <c r="KZ5" s="123" t="s">
        <v>748</v>
      </c>
      <c r="LA5" s="123" t="s">
        <v>749</v>
      </c>
      <c r="LB5" s="123" t="s">
        <v>750</v>
      </c>
      <c r="LC5" s="123"/>
      <c r="LD5" s="123" t="s">
        <v>197</v>
      </c>
      <c r="LE5" s="123" t="s">
        <v>926</v>
      </c>
      <c r="LF5" s="123" t="s">
        <v>195</v>
      </c>
      <c r="LG5" s="123" t="s">
        <v>926</v>
      </c>
      <c r="LH5" s="123"/>
      <c r="LI5" s="123"/>
      <c r="LJ5" s="123"/>
      <c r="LK5" s="123"/>
      <c r="LL5" s="123"/>
      <c r="LM5" s="123"/>
      <c r="LN5" s="123"/>
      <c r="LO5" s="123" t="s">
        <v>771</v>
      </c>
      <c r="LP5" s="123" t="s">
        <v>926</v>
      </c>
      <c r="LQ5" s="123"/>
      <c r="LR5" s="123"/>
      <c r="LS5" s="123"/>
      <c r="LT5" s="123"/>
      <c r="LU5" s="123"/>
      <c r="LV5" s="123"/>
      <c r="LW5" s="123" t="s">
        <v>197</v>
      </c>
      <c r="LX5" s="123" t="s">
        <v>926</v>
      </c>
      <c r="LY5" s="123" t="s">
        <v>195</v>
      </c>
      <c r="LZ5" s="123" t="s">
        <v>926</v>
      </c>
      <c r="MA5" s="123"/>
      <c r="MB5" s="123"/>
      <c r="MC5" s="123"/>
      <c r="MD5" s="123"/>
      <c r="ME5" s="123"/>
      <c r="MF5" s="123"/>
      <c r="MG5" s="123" t="s">
        <v>191</v>
      </c>
      <c r="MH5" s="123" t="s">
        <v>926</v>
      </c>
      <c r="MI5" s="123"/>
      <c r="MJ5" s="123"/>
      <c r="MK5" s="123"/>
      <c r="ML5" s="123"/>
      <c r="MM5" s="123"/>
      <c r="MN5" s="123"/>
      <c r="MO5" s="123" t="s">
        <v>195</v>
      </c>
      <c r="MP5" s="123" t="s">
        <v>926</v>
      </c>
      <c r="MQ5" s="123"/>
      <c r="MR5" s="123"/>
      <c r="MS5" s="123"/>
      <c r="MT5" s="123"/>
      <c r="MU5" s="123"/>
      <c r="MV5" s="123" t="s">
        <v>191</v>
      </c>
      <c r="MW5" s="123" t="s">
        <v>926</v>
      </c>
      <c r="MX5" s="123"/>
      <c r="MY5" s="123"/>
      <c r="MZ5" s="123"/>
      <c r="NA5" s="123"/>
      <c r="NB5" s="123"/>
      <c r="NC5" s="123"/>
      <c r="ND5" s="123"/>
      <c r="NE5" s="123"/>
      <c r="NF5" s="123"/>
      <c r="NG5" s="123"/>
      <c r="NH5" s="123"/>
      <c r="NI5" s="123"/>
      <c r="NJ5" s="123"/>
      <c r="NK5" s="123"/>
      <c r="NL5" s="123"/>
      <c r="NM5" s="123"/>
      <c r="NN5" s="123"/>
      <c r="NO5" s="123"/>
      <c r="NP5" s="123" t="s">
        <v>47</v>
      </c>
      <c r="NQ5" s="123" t="s">
        <v>48</v>
      </c>
      <c r="NR5" s="123"/>
      <c r="NS5" s="123"/>
      <c r="NT5" s="123"/>
      <c r="NU5" s="123"/>
      <c r="NV5" s="123"/>
      <c r="NW5" s="123"/>
      <c r="NX5" s="123"/>
      <c r="NY5" s="123"/>
      <c r="NZ5" s="123"/>
      <c r="OA5" s="123" t="s">
        <v>108</v>
      </c>
      <c r="OB5" s="123" t="s">
        <v>45</v>
      </c>
      <c r="OC5" s="123" t="s">
        <v>113</v>
      </c>
      <c r="OD5" s="123"/>
      <c r="OE5" s="123"/>
      <c r="OF5" s="123" t="s">
        <v>47</v>
      </c>
      <c r="OG5" s="123" t="s">
        <v>48</v>
      </c>
      <c r="OH5" s="123"/>
      <c r="OI5" s="123"/>
      <c r="OJ5" s="123"/>
      <c r="OK5" s="123"/>
      <c r="OL5" s="123"/>
      <c r="OM5" s="123"/>
      <c r="ON5" s="123"/>
      <c r="OO5" s="123"/>
      <c r="OP5" s="123"/>
      <c r="OQ5" s="123"/>
      <c r="OR5" s="123"/>
      <c r="OS5" s="123"/>
      <c r="OT5" s="123"/>
      <c r="OU5" s="123" t="s">
        <v>53</v>
      </c>
      <c r="OV5" s="123" t="s">
        <v>54</v>
      </c>
      <c r="OW5" s="123" t="s">
        <v>48</v>
      </c>
      <c r="OX5" s="123"/>
      <c r="OY5" s="123"/>
      <c r="OZ5" s="123"/>
      <c r="PA5" s="123"/>
      <c r="PB5" s="123"/>
      <c r="PC5" s="123"/>
      <c r="PD5" s="123"/>
      <c r="PE5" s="123"/>
      <c r="PF5" s="123"/>
    </row>
    <row r="6" spans="1:422" x14ac:dyDescent="0.25">
      <c r="A6" s="294"/>
      <c r="B6" s="294"/>
      <c r="C6" s="294"/>
      <c r="D6" s="294"/>
      <c r="E6" s="294"/>
      <c r="F6" s="294"/>
      <c r="G6" s="294"/>
      <c r="H6" s="294"/>
      <c r="I6" s="294"/>
      <c r="J6" s="289"/>
      <c r="K6" s="289"/>
      <c r="L6" s="289"/>
      <c r="O6" s="219">
        <v>5</v>
      </c>
      <c r="Q6" s="230"/>
      <c r="R6" s="230"/>
      <c r="S6" s="230"/>
      <c r="T6" s="230"/>
      <c r="U6" s="230"/>
      <c r="V6" s="230"/>
      <c r="W6" s="230"/>
      <c r="X6" s="230"/>
      <c r="Y6" s="230"/>
      <c r="Z6" s="230"/>
      <c r="AA6" s="230"/>
      <c r="AB6" s="230"/>
      <c r="AC6" s="230"/>
      <c r="AD6" s="230"/>
      <c r="AE6" s="230"/>
      <c r="AF6" s="230"/>
      <c r="AG6" s="230"/>
      <c r="AH6" s="230"/>
      <c r="AI6" s="230"/>
      <c r="AJ6" s="230"/>
      <c r="AK6" s="230"/>
      <c r="AL6" s="230"/>
      <c r="AM6" s="230"/>
      <c r="AN6" s="230"/>
      <c r="AO6" s="230"/>
      <c r="AP6" s="230"/>
      <c r="AQ6" s="230" t="s">
        <v>58</v>
      </c>
      <c r="AR6" s="230" t="s">
        <v>375</v>
      </c>
      <c r="AS6" s="230"/>
      <c r="AT6" s="230"/>
      <c r="AU6" s="230"/>
      <c r="AV6" s="230"/>
      <c r="AW6" s="230" t="s">
        <v>58</v>
      </c>
      <c r="AX6" s="230" t="s">
        <v>375</v>
      </c>
      <c r="AY6" s="230"/>
      <c r="AZ6" s="230"/>
      <c r="BA6" s="230"/>
      <c r="BB6" s="230"/>
      <c r="BC6" s="230"/>
      <c r="BD6" s="230"/>
      <c r="BE6" s="230"/>
      <c r="BF6" s="230"/>
      <c r="BG6" s="230"/>
      <c r="BH6" s="230"/>
      <c r="BI6" s="230"/>
      <c r="BJ6" s="230"/>
      <c r="BK6" s="230"/>
      <c r="BL6" s="230"/>
      <c r="BM6" s="230"/>
      <c r="BN6" s="230"/>
      <c r="BO6" s="230"/>
      <c r="BP6" s="230" t="s">
        <v>58</v>
      </c>
      <c r="BQ6" s="230" t="s">
        <v>375</v>
      </c>
      <c r="BR6" s="230"/>
      <c r="BS6" s="230"/>
      <c r="BT6" s="230"/>
      <c r="BU6" s="230"/>
      <c r="BV6" s="230" t="s">
        <v>58</v>
      </c>
      <c r="BW6" s="230" t="s">
        <v>375</v>
      </c>
      <c r="BX6" s="230"/>
      <c r="BY6" s="230"/>
      <c r="BZ6" s="230"/>
      <c r="CA6" s="230"/>
      <c r="CB6" s="230"/>
      <c r="CC6" s="230"/>
      <c r="CD6" s="230"/>
      <c r="CE6" s="230"/>
      <c r="CF6" s="230"/>
      <c r="CG6" s="230"/>
      <c r="CH6" s="230"/>
      <c r="CI6" s="230"/>
      <c r="CJ6" s="230"/>
      <c r="CK6" s="230"/>
      <c r="CL6" s="230"/>
      <c r="CM6" s="230"/>
      <c r="CN6" s="230"/>
      <c r="CO6" s="230"/>
      <c r="CP6" s="230"/>
      <c r="CQ6" s="230"/>
      <c r="CR6" s="230"/>
      <c r="CS6" s="230"/>
      <c r="CT6" s="230"/>
      <c r="CU6" s="230"/>
      <c r="CV6" s="230"/>
      <c r="CW6" s="230"/>
      <c r="CX6" s="230" t="s">
        <v>58</v>
      </c>
      <c r="CY6" s="230" t="s">
        <v>375</v>
      </c>
      <c r="CZ6" s="230"/>
      <c r="DA6" s="230"/>
      <c r="DB6" s="230"/>
      <c r="DC6" s="230"/>
      <c r="DD6" s="230" t="s">
        <v>58</v>
      </c>
      <c r="DE6" s="230" t="s">
        <v>375</v>
      </c>
      <c r="DF6" s="230"/>
      <c r="DG6" s="230"/>
      <c r="DH6" s="230"/>
      <c r="DI6" s="230"/>
      <c r="DJ6" s="230"/>
      <c r="DK6" s="230"/>
      <c r="DL6" s="230"/>
      <c r="DM6" s="230"/>
      <c r="DN6" s="230"/>
      <c r="DO6" s="230"/>
      <c r="DP6" s="86"/>
      <c r="DQ6" s="123"/>
      <c r="DR6" s="123"/>
      <c r="DS6" s="123"/>
      <c r="DT6" s="123"/>
      <c r="DU6" s="123"/>
      <c r="DV6" s="123"/>
      <c r="DW6" s="123"/>
      <c r="DX6" s="123"/>
      <c r="DY6" s="123"/>
      <c r="DZ6" s="123"/>
      <c r="EA6" s="123"/>
      <c r="EB6" s="123"/>
      <c r="EC6" s="123"/>
      <c r="ED6" s="123"/>
      <c r="EE6" s="123"/>
      <c r="EF6" s="123"/>
      <c r="EG6" s="123"/>
      <c r="EH6" s="123"/>
      <c r="EI6" s="123"/>
      <c r="EJ6" s="123"/>
      <c r="EK6" s="123"/>
      <c r="EL6" s="123"/>
      <c r="EM6" s="123"/>
      <c r="EN6" s="123"/>
      <c r="EO6" s="123"/>
      <c r="EP6" s="123"/>
      <c r="EQ6" s="123"/>
      <c r="ER6" s="123"/>
      <c r="ES6" s="123"/>
      <c r="ET6" s="123"/>
      <c r="EU6" s="123"/>
      <c r="EV6" s="123"/>
      <c r="EW6" s="123"/>
      <c r="EX6" s="123"/>
      <c r="EY6" s="123"/>
      <c r="EZ6" s="123"/>
      <c r="FA6" s="123"/>
      <c r="FB6" s="123"/>
      <c r="FC6" s="123"/>
      <c r="FD6" s="123"/>
      <c r="FE6" s="123" t="s">
        <v>36</v>
      </c>
      <c r="FF6" s="123" t="s">
        <v>37</v>
      </c>
      <c r="FG6" s="123" t="s">
        <v>38</v>
      </c>
      <c r="FH6" s="123"/>
      <c r="FI6" s="123" t="s">
        <v>40</v>
      </c>
      <c r="FJ6" s="123" t="s">
        <v>41</v>
      </c>
      <c r="FK6" s="123" t="s">
        <v>42</v>
      </c>
      <c r="FL6" s="123" t="s">
        <v>43</v>
      </c>
      <c r="FM6" s="123"/>
      <c r="FN6" s="123" t="s">
        <v>40</v>
      </c>
      <c r="FO6" s="123" t="s">
        <v>45</v>
      </c>
      <c r="FP6" s="123" t="s">
        <v>41</v>
      </c>
      <c r="FQ6" s="123" t="s">
        <v>43</v>
      </c>
      <c r="FR6" s="123" t="s">
        <v>188</v>
      </c>
      <c r="FS6" s="123" t="s">
        <v>926</v>
      </c>
      <c r="FT6" s="123"/>
      <c r="FU6" s="123" t="s">
        <v>49</v>
      </c>
      <c r="FV6" s="123"/>
      <c r="FW6" s="123" t="s">
        <v>51</v>
      </c>
      <c r="FX6" s="123" t="s">
        <v>181</v>
      </c>
      <c r="FY6" s="123" t="s">
        <v>926</v>
      </c>
      <c r="FZ6" s="123"/>
      <c r="GA6" s="123"/>
      <c r="GB6" s="123" t="s">
        <v>49</v>
      </c>
      <c r="GC6" s="123"/>
      <c r="GD6" s="123" t="s">
        <v>56</v>
      </c>
      <c r="GE6" s="123" t="s">
        <v>181</v>
      </c>
      <c r="GF6" s="123" t="s">
        <v>926</v>
      </c>
      <c r="GG6" s="123"/>
      <c r="GH6" s="123"/>
      <c r="GI6" s="123" t="s">
        <v>49</v>
      </c>
      <c r="GJ6" s="123"/>
      <c r="GK6" s="123" t="s">
        <v>58</v>
      </c>
      <c r="GL6" s="123" t="s">
        <v>59</v>
      </c>
      <c r="GM6" s="123" t="s">
        <v>181</v>
      </c>
      <c r="GN6" s="123" t="s">
        <v>926</v>
      </c>
      <c r="GO6" s="123"/>
      <c r="GP6" s="123"/>
      <c r="GQ6" s="123" t="s">
        <v>49</v>
      </c>
      <c r="GR6" s="123" t="s">
        <v>60</v>
      </c>
      <c r="GS6" s="123" t="s">
        <v>61</v>
      </c>
      <c r="GT6" s="123"/>
      <c r="GU6" s="123" t="s">
        <v>27</v>
      </c>
      <c r="GV6" s="123"/>
      <c r="GW6" s="123"/>
      <c r="GX6" s="123"/>
      <c r="GY6" s="123"/>
      <c r="GZ6" s="123"/>
      <c r="HA6" s="123"/>
      <c r="HB6" s="123"/>
      <c r="HC6" s="123"/>
      <c r="HD6" s="123"/>
      <c r="HE6" s="123"/>
      <c r="HF6" s="123"/>
      <c r="HG6" s="123"/>
      <c r="HH6" s="123"/>
      <c r="HI6" s="123"/>
      <c r="HJ6" s="123"/>
      <c r="HK6" s="123"/>
      <c r="HL6" s="123"/>
      <c r="HM6" s="123"/>
      <c r="HN6" s="123"/>
      <c r="HO6" s="123"/>
      <c r="HP6" s="123"/>
      <c r="HQ6" s="123" t="s">
        <v>80</v>
      </c>
      <c r="HR6" s="123" t="s">
        <v>81</v>
      </c>
      <c r="HS6" s="123"/>
      <c r="HT6" s="123" t="s">
        <v>83</v>
      </c>
      <c r="HU6" s="123" t="s">
        <v>84</v>
      </c>
      <c r="HV6" s="123" t="s">
        <v>194</v>
      </c>
      <c r="HW6" s="123" t="s">
        <v>926</v>
      </c>
      <c r="HX6" s="123"/>
      <c r="HY6" s="123"/>
      <c r="HZ6" s="123" t="s">
        <v>87</v>
      </c>
      <c r="IA6" s="123" t="s">
        <v>88</v>
      </c>
      <c r="IB6" s="123" t="s">
        <v>89</v>
      </c>
      <c r="IC6" s="123" t="s">
        <v>90</v>
      </c>
      <c r="ID6" s="123"/>
      <c r="IE6" s="123" t="s">
        <v>83</v>
      </c>
      <c r="IF6" s="123" t="s">
        <v>84</v>
      </c>
      <c r="IG6" s="123" t="s">
        <v>45</v>
      </c>
      <c r="IH6" s="123" t="s">
        <v>88</v>
      </c>
      <c r="II6" s="123" t="s">
        <v>89</v>
      </c>
      <c r="IJ6" s="123" t="s">
        <v>194</v>
      </c>
      <c r="IK6" s="123" t="s">
        <v>926</v>
      </c>
      <c r="IL6" s="123"/>
      <c r="IM6" s="123"/>
      <c r="IN6" s="123" t="s">
        <v>188</v>
      </c>
      <c r="IO6" s="123" t="s">
        <v>926</v>
      </c>
      <c r="IP6" s="123"/>
      <c r="IQ6" s="123" t="s">
        <v>49</v>
      </c>
      <c r="IR6" s="123"/>
      <c r="IS6" s="123" t="s">
        <v>59</v>
      </c>
      <c r="IT6" s="123" t="s">
        <v>36</v>
      </c>
      <c r="IU6" s="123" t="s">
        <v>181</v>
      </c>
      <c r="IV6" s="123" t="s">
        <v>926</v>
      </c>
      <c r="IW6" s="123"/>
      <c r="IX6" s="123"/>
      <c r="IY6" s="123" t="s">
        <v>49</v>
      </c>
      <c r="IZ6" s="123"/>
      <c r="JA6" s="123" t="s">
        <v>93</v>
      </c>
      <c r="JB6" s="123" t="s">
        <v>36</v>
      </c>
      <c r="JC6" s="123" t="s">
        <v>94</v>
      </c>
      <c r="JD6" s="123"/>
      <c r="JE6" s="123"/>
      <c r="JF6" s="123"/>
      <c r="JG6" s="123"/>
      <c r="JH6" s="123" t="s">
        <v>732</v>
      </c>
      <c r="JI6" s="123" t="s">
        <v>43</v>
      </c>
      <c r="JJ6" s="123" t="s">
        <v>41</v>
      </c>
      <c r="JK6" s="123" t="s">
        <v>733</v>
      </c>
      <c r="JL6" s="123" t="s">
        <v>45</v>
      </c>
      <c r="JM6" s="123" t="s">
        <v>188</v>
      </c>
      <c r="JN6" s="123" t="s">
        <v>926</v>
      </c>
      <c r="JO6" s="123"/>
      <c r="JP6" s="123" t="s">
        <v>49</v>
      </c>
      <c r="JQ6" s="123"/>
      <c r="JR6" s="123" t="s">
        <v>43</v>
      </c>
      <c r="JS6" s="123" t="s">
        <v>734</v>
      </c>
      <c r="JT6" s="123" t="s">
        <v>181</v>
      </c>
      <c r="JU6" s="123" t="s">
        <v>926</v>
      </c>
      <c r="JV6" s="123"/>
      <c r="JW6" s="123"/>
      <c r="JX6" s="123" t="s">
        <v>49</v>
      </c>
      <c r="JY6" s="123"/>
      <c r="JZ6" s="123"/>
      <c r="KA6" s="123" t="s">
        <v>372</v>
      </c>
      <c r="KB6" s="123" t="s">
        <v>373</v>
      </c>
      <c r="KC6" s="123" t="s">
        <v>737</v>
      </c>
      <c r="KD6" s="123" t="s">
        <v>738</v>
      </c>
      <c r="KE6" s="123" t="s">
        <v>739</v>
      </c>
      <c r="KF6" s="123" t="s">
        <v>740</v>
      </c>
      <c r="KG6" s="123" t="s">
        <v>744</v>
      </c>
      <c r="KH6" s="123" t="s">
        <v>741</v>
      </c>
      <c r="KI6" s="123" t="s">
        <v>742</v>
      </c>
      <c r="KJ6" s="123" t="s">
        <v>743</v>
      </c>
      <c r="KK6" s="123"/>
      <c r="KL6" s="123" t="s">
        <v>372</v>
      </c>
      <c r="KM6" s="123" t="s">
        <v>373</v>
      </c>
      <c r="KN6" s="123" t="s">
        <v>742</v>
      </c>
      <c r="KO6" s="123"/>
      <c r="KP6" s="123" t="s">
        <v>41</v>
      </c>
      <c r="KQ6" s="123" t="s">
        <v>43</v>
      </c>
      <c r="KR6" s="123"/>
      <c r="KS6" s="123" t="s">
        <v>41</v>
      </c>
      <c r="KT6" s="123" t="s">
        <v>181</v>
      </c>
      <c r="KU6" s="123" t="s">
        <v>926</v>
      </c>
      <c r="KV6" s="123"/>
      <c r="KW6" s="123"/>
      <c r="KX6" s="123" t="s">
        <v>49</v>
      </c>
      <c r="KY6" s="123"/>
      <c r="KZ6" s="123"/>
      <c r="LA6" s="123"/>
      <c r="LB6" s="123"/>
      <c r="LC6" s="123"/>
      <c r="LD6" s="123"/>
      <c r="LE6" s="123" t="s">
        <v>752</v>
      </c>
      <c r="LF6" s="123"/>
      <c r="LG6" s="123" t="s">
        <v>753</v>
      </c>
      <c r="LH6" s="123" t="s">
        <v>752</v>
      </c>
      <c r="LI6" s="123" t="s">
        <v>754</v>
      </c>
      <c r="LJ6" s="123" t="s">
        <v>755</v>
      </c>
      <c r="LK6" s="123" t="s">
        <v>46</v>
      </c>
      <c r="LL6" s="123" t="s">
        <v>926</v>
      </c>
      <c r="LM6" s="123"/>
      <c r="LN6" s="123" t="s">
        <v>49</v>
      </c>
      <c r="LO6" s="123"/>
      <c r="LP6" s="123" t="s">
        <v>756</v>
      </c>
      <c r="LQ6" s="123" t="s">
        <v>52</v>
      </c>
      <c r="LR6" s="123" t="s">
        <v>926</v>
      </c>
      <c r="LS6" s="123"/>
      <c r="LT6" s="123"/>
      <c r="LU6" s="123" t="s">
        <v>49</v>
      </c>
      <c r="LV6" s="123"/>
      <c r="LW6" s="123"/>
      <c r="LX6" s="123" t="s">
        <v>758</v>
      </c>
      <c r="LY6" s="123"/>
      <c r="LZ6" s="123" t="s">
        <v>753</v>
      </c>
      <c r="MA6" s="123" t="s">
        <v>759</v>
      </c>
      <c r="MB6" s="123" t="s">
        <v>760</v>
      </c>
      <c r="MC6" s="123" t="s">
        <v>188</v>
      </c>
      <c r="MD6" s="123" t="s">
        <v>926</v>
      </c>
      <c r="ME6" s="123"/>
      <c r="MF6" s="123" t="s">
        <v>49</v>
      </c>
      <c r="MG6" s="123"/>
      <c r="MH6" s="123" t="s">
        <v>761</v>
      </c>
      <c r="MI6" s="123" t="s">
        <v>181</v>
      </c>
      <c r="MJ6" s="123" t="s">
        <v>926</v>
      </c>
      <c r="MK6" s="123"/>
      <c r="ML6" s="123"/>
      <c r="MM6" s="123" t="s">
        <v>49</v>
      </c>
      <c r="MN6" s="123"/>
      <c r="MO6" s="123"/>
      <c r="MP6" s="123" t="s">
        <v>763</v>
      </c>
      <c r="MQ6" s="123" t="s">
        <v>764</v>
      </c>
      <c r="MR6" s="123" t="s">
        <v>188</v>
      </c>
      <c r="MS6" s="123" t="s">
        <v>926</v>
      </c>
      <c r="MT6" s="123"/>
      <c r="MU6" s="123" t="s">
        <v>49</v>
      </c>
      <c r="MV6" s="123"/>
      <c r="MW6" s="123" t="s">
        <v>761</v>
      </c>
      <c r="MX6" s="123" t="s">
        <v>43</v>
      </c>
      <c r="MY6" s="123" t="s">
        <v>181</v>
      </c>
      <c r="MZ6" s="123" t="s">
        <v>926</v>
      </c>
      <c r="NA6" s="123"/>
      <c r="NB6" s="123"/>
      <c r="NC6" s="123" t="s">
        <v>49</v>
      </c>
      <c r="ND6" s="123"/>
      <c r="NE6" s="123"/>
      <c r="NF6" s="123"/>
      <c r="NG6" s="123"/>
      <c r="NH6" s="123"/>
      <c r="NI6" s="123"/>
      <c r="NJ6" s="123"/>
      <c r="NK6" s="123"/>
      <c r="NL6" s="123"/>
      <c r="NM6" s="123"/>
      <c r="NN6" s="123"/>
      <c r="NO6" s="123"/>
      <c r="NP6" s="123"/>
      <c r="NQ6" s="123"/>
      <c r="NR6" s="123"/>
      <c r="NS6" s="123"/>
      <c r="NT6" s="123"/>
      <c r="NU6" s="123"/>
      <c r="NV6" s="123"/>
      <c r="NW6" s="123"/>
      <c r="NX6" s="123"/>
      <c r="NY6" s="123"/>
      <c r="NZ6" s="123"/>
      <c r="OA6" s="123"/>
      <c r="OB6" s="123"/>
      <c r="OC6" s="123"/>
      <c r="OD6" s="123"/>
      <c r="OE6" s="123"/>
      <c r="OF6" s="123"/>
      <c r="OG6" s="123"/>
      <c r="OH6" s="123"/>
      <c r="OI6" s="123"/>
      <c r="OJ6" s="123"/>
      <c r="OK6" s="123"/>
      <c r="OL6" s="123"/>
      <c r="OM6" s="123"/>
      <c r="ON6" s="123"/>
      <c r="OO6" s="123"/>
      <c r="OP6" s="123"/>
      <c r="OQ6" s="123"/>
      <c r="OR6" s="123"/>
      <c r="OS6" s="123"/>
      <c r="OT6" s="123"/>
      <c r="OU6" s="123"/>
      <c r="OV6" s="123"/>
      <c r="OW6" s="123"/>
      <c r="OX6" s="123"/>
      <c r="OY6" s="123"/>
      <c r="OZ6" s="123"/>
      <c r="PA6" s="123"/>
      <c r="PB6" s="123"/>
      <c r="PC6" s="123"/>
      <c r="PD6" s="123"/>
      <c r="PE6" s="123"/>
      <c r="PF6" s="123"/>
    </row>
    <row r="7" spans="1:422" ht="21" customHeight="1" x14ac:dyDescent="0.25">
      <c r="A7" s="294"/>
      <c r="B7" s="294"/>
      <c r="C7" s="294"/>
      <c r="D7" s="294"/>
      <c r="E7" s="294"/>
      <c r="F7" s="294"/>
      <c r="G7" s="294"/>
      <c r="H7" s="294"/>
      <c r="I7" s="294"/>
      <c r="J7" s="289"/>
      <c r="K7" s="289"/>
      <c r="L7" s="289"/>
      <c r="O7" s="219">
        <v>6</v>
      </c>
      <c r="Q7" s="230"/>
      <c r="R7" s="230"/>
      <c r="S7" s="230"/>
      <c r="T7" s="230"/>
      <c r="U7" s="230"/>
      <c r="V7" s="230"/>
      <c r="W7" s="230"/>
      <c r="X7" s="230"/>
      <c r="Y7" s="230"/>
      <c r="Z7" s="230"/>
      <c r="AA7" s="230"/>
      <c r="AB7" s="230"/>
      <c r="AC7" s="230"/>
      <c r="AD7" s="230"/>
      <c r="AE7" s="230"/>
      <c r="AF7" s="230"/>
      <c r="AG7" s="230"/>
      <c r="AH7" s="230"/>
      <c r="AI7" s="230"/>
      <c r="AJ7" s="230"/>
      <c r="AK7" s="230"/>
      <c r="AL7" s="230"/>
      <c r="AM7" s="230"/>
      <c r="AN7" s="230"/>
      <c r="AO7" s="230"/>
      <c r="AP7" s="230"/>
      <c r="AQ7" s="230"/>
      <c r="AR7" s="230"/>
      <c r="AS7" s="230"/>
      <c r="AT7" s="230"/>
      <c r="AU7" s="230"/>
      <c r="AV7" s="230"/>
      <c r="AW7" s="230"/>
      <c r="AX7" s="230"/>
      <c r="AY7" s="230"/>
      <c r="AZ7" s="230"/>
      <c r="BA7" s="230"/>
      <c r="BB7" s="230"/>
      <c r="BC7" s="230"/>
      <c r="BD7" s="230"/>
      <c r="BE7" s="230"/>
      <c r="BF7" s="230"/>
      <c r="BG7" s="230"/>
      <c r="BH7" s="230"/>
      <c r="BI7" s="230"/>
      <c r="BJ7" s="230"/>
      <c r="BK7" s="230"/>
      <c r="BL7" s="230"/>
      <c r="BM7" s="230"/>
      <c r="BN7" s="230"/>
      <c r="BO7" s="230"/>
      <c r="BP7" s="230"/>
      <c r="BQ7" s="230"/>
      <c r="BR7" s="230"/>
      <c r="BS7" s="230"/>
      <c r="BT7" s="230"/>
      <c r="BU7" s="230"/>
      <c r="BV7" s="230"/>
      <c r="BW7" s="230"/>
      <c r="BX7" s="230"/>
      <c r="BY7" s="230"/>
      <c r="BZ7" s="230"/>
      <c r="CA7" s="230"/>
      <c r="CB7" s="230"/>
      <c r="CC7" s="230"/>
      <c r="CD7" s="230"/>
      <c r="CE7" s="230"/>
      <c r="CF7" s="230"/>
      <c r="CG7" s="230"/>
      <c r="CH7" s="230"/>
      <c r="CI7" s="230"/>
      <c r="CJ7" s="230"/>
      <c r="CK7" s="230"/>
      <c r="CL7" s="230"/>
      <c r="CM7" s="230"/>
      <c r="CN7" s="230"/>
      <c r="CO7" s="230"/>
      <c r="CP7" s="230"/>
      <c r="CQ7" s="230"/>
      <c r="CR7" s="230"/>
      <c r="CS7" s="230"/>
      <c r="CT7" s="230"/>
      <c r="CU7" s="230"/>
      <c r="CV7" s="230"/>
      <c r="CW7" s="230"/>
      <c r="CX7" s="230"/>
      <c r="CY7" s="230"/>
      <c r="CZ7" s="230"/>
      <c r="DA7" s="230"/>
      <c r="DB7" s="230"/>
      <c r="DC7" s="230"/>
      <c r="DD7" s="230"/>
      <c r="DE7" s="230"/>
      <c r="DF7" s="230"/>
      <c r="DG7" s="230"/>
      <c r="DH7" s="230"/>
      <c r="DI7" s="230"/>
      <c r="DJ7" s="230"/>
      <c r="DK7" s="230"/>
      <c r="DL7" s="230"/>
      <c r="DM7" s="230"/>
      <c r="DN7" s="230"/>
      <c r="DO7" s="230"/>
      <c r="DP7" s="86"/>
      <c r="DQ7" s="123"/>
      <c r="DR7" s="123"/>
      <c r="DS7" s="123"/>
      <c r="DT7" s="123"/>
      <c r="DU7" s="123"/>
      <c r="DV7" s="123"/>
      <c r="DW7" s="123"/>
      <c r="DX7" s="123"/>
      <c r="DY7" s="123"/>
      <c r="DZ7" s="123"/>
      <c r="EA7" s="123"/>
      <c r="EB7" s="123"/>
      <c r="EC7" s="123"/>
      <c r="ED7" s="123"/>
      <c r="EE7" s="123"/>
      <c r="EF7" s="123"/>
      <c r="EG7" s="123"/>
      <c r="EH7" s="123"/>
      <c r="EI7" s="123"/>
      <c r="EJ7" s="123"/>
      <c r="EK7" s="123"/>
      <c r="EL7" s="123"/>
      <c r="EM7" s="123"/>
      <c r="EN7" s="123"/>
      <c r="EO7" s="123"/>
      <c r="EP7" s="123"/>
      <c r="EQ7" s="123"/>
      <c r="ER7" s="123"/>
      <c r="ES7" s="123"/>
      <c r="ET7" s="123"/>
      <c r="EU7" s="123"/>
      <c r="EV7" s="123"/>
      <c r="EW7" s="123"/>
      <c r="EX7" s="123"/>
      <c r="EY7" s="123"/>
      <c r="EZ7" s="123"/>
      <c r="FA7" s="123"/>
      <c r="FB7" s="123"/>
      <c r="FC7" s="123"/>
      <c r="FD7" s="123"/>
      <c r="FE7" s="123"/>
      <c r="FF7" s="123"/>
      <c r="FG7" s="123"/>
      <c r="FH7" s="123"/>
      <c r="FI7" s="123"/>
      <c r="FJ7" s="123"/>
      <c r="FK7" s="123"/>
      <c r="FL7" s="123"/>
      <c r="FM7" s="123"/>
      <c r="FN7" s="123"/>
      <c r="FO7" s="123"/>
      <c r="FP7" s="123"/>
      <c r="FQ7" s="123"/>
      <c r="FR7" s="123"/>
      <c r="FS7" s="123" t="s">
        <v>47</v>
      </c>
      <c r="FT7" s="123" t="s">
        <v>48</v>
      </c>
      <c r="FU7" s="123"/>
      <c r="FV7" s="123"/>
      <c r="FW7" s="123"/>
      <c r="FX7" s="123"/>
      <c r="FY7" s="123" t="s">
        <v>53</v>
      </c>
      <c r="FZ7" s="123" t="s">
        <v>54</v>
      </c>
      <c r="GA7" s="123" t="s">
        <v>48</v>
      </c>
      <c r="GB7" s="123"/>
      <c r="GC7" s="123"/>
      <c r="GD7" s="123"/>
      <c r="GE7" s="123"/>
      <c r="GF7" s="123" t="s">
        <v>53</v>
      </c>
      <c r="GG7" s="123" t="s">
        <v>54</v>
      </c>
      <c r="GH7" s="123" t="s">
        <v>48</v>
      </c>
      <c r="GI7" s="123"/>
      <c r="GJ7" s="123"/>
      <c r="GK7" s="123"/>
      <c r="GL7" s="123"/>
      <c r="GM7" s="123"/>
      <c r="GN7" s="123" t="s">
        <v>53</v>
      </c>
      <c r="GO7" s="123" t="s">
        <v>54</v>
      </c>
      <c r="GP7" s="123" t="s">
        <v>48</v>
      </c>
      <c r="GQ7" s="123"/>
      <c r="GR7" s="123"/>
      <c r="GS7" s="123"/>
      <c r="GT7" s="123"/>
      <c r="GU7" s="123"/>
      <c r="GV7" s="123"/>
      <c r="GW7" s="123"/>
      <c r="GX7" s="123"/>
      <c r="GY7" s="123"/>
      <c r="GZ7" s="123"/>
      <c r="HA7" s="123"/>
      <c r="HB7" s="123"/>
      <c r="HC7" s="123"/>
      <c r="HD7" s="123"/>
      <c r="HE7" s="123"/>
      <c r="HF7" s="123"/>
      <c r="HG7" s="123"/>
      <c r="HH7" s="123"/>
      <c r="HI7" s="123"/>
      <c r="HJ7" s="123"/>
      <c r="HK7" s="123"/>
      <c r="HL7" s="123"/>
      <c r="HM7" s="123"/>
      <c r="HN7" s="123"/>
      <c r="HO7" s="123"/>
      <c r="HP7" s="123"/>
      <c r="HQ7" s="123"/>
      <c r="HR7" s="123"/>
      <c r="HS7" s="123"/>
      <c r="HT7" s="123"/>
      <c r="HU7" s="123"/>
      <c r="HV7" s="123"/>
      <c r="HW7" s="123" t="s">
        <v>86</v>
      </c>
      <c r="HX7" s="123" t="s">
        <v>43</v>
      </c>
      <c r="HY7" s="123" t="s">
        <v>41</v>
      </c>
      <c r="HZ7" s="123"/>
      <c r="IA7" s="123"/>
      <c r="IB7" s="123"/>
      <c r="IC7" s="123"/>
      <c r="ID7" s="123"/>
      <c r="IE7" s="123"/>
      <c r="IF7" s="123"/>
      <c r="IG7" s="123"/>
      <c r="IH7" s="123"/>
      <c r="II7" s="123"/>
      <c r="IJ7" s="123"/>
      <c r="IK7" s="123" t="s">
        <v>86</v>
      </c>
      <c r="IL7" s="123" t="s">
        <v>43</v>
      </c>
      <c r="IM7" s="123" t="s">
        <v>41</v>
      </c>
      <c r="IN7" s="123"/>
      <c r="IO7" s="123" t="s">
        <v>47</v>
      </c>
      <c r="IP7" s="123" t="s">
        <v>48</v>
      </c>
      <c r="IQ7" s="123"/>
      <c r="IR7" s="123"/>
      <c r="IS7" s="123"/>
      <c r="IT7" s="123"/>
      <c r="IU7" s="123"/>
      <c r="IV7" s="123" t="s">
        <v>53</v>
      </c>
      <c r="IW7" s="123" t="s">
        <v>54</v>
      </c>
      <c r="IX7" s="123" t="s">
        <v>48</v>
      </c>
      <c r="IY7" s="123"/>
      <c r="IZ7" s="123"/>
      <c r="JA7" s="123"/>
      <c r="JB7" s="123"/>
      <c r="JC7" s="123"/>
      <c r="JD7" s="123"/>
      <c r="JE7" s="123"/>
      <c r="JF7" s="123"/>
      <c r="JG7" s="123"/>
      <c r="JH7" s="123"/>
      <c r="JI7" s="123"/>
      <c r="JJ7" s="123"/>
      <c r="JK7" s="123"/>
      <c r="JL7" s="123"/>
      <c r="JM7" s="123"/>
      <c r="JN7" s="123" t="s">
        <v>47</v>
      </c>
      <c r="JO7" s="123" t="s">
        <v>48</v>
      </c>
      <c r="JP7" s="123"/>
      <c r="JQ7" s="123"/>
      <c r="JR7" s="123"/>
      <c r="JS7" s="123"/>
      <c r="JT7" s="123"/>
      <c r="JU7" s="123" t="s">
        <v>53</v>
      </c>
      <c r="JV7" s="123" t="s">
        <v>54</v>
      </c>
      <c r="JW7" s="123" t="s">
        <v>735</v>
      </c>
      <c r="JX7" s="123"/>
      <c r="JY7" s="123"/>
      <c r="JZ7" s="123"/>
      <c r="KA7" s="123"/>
      <c r="KB7" s="123"/>
      <c r="KC7" s="123"/>
      <c r="KD7" s="123"/>
      <c r="KE7" s="123"/>
      <c r="KF7" s="123"/>
      <c r="KG7" s="123"/>
      <c r="KH7" s="123"/>
      <c r="KI7" s="123"/>
      <c r="KJ7" s="123"/>
      <c r="KK7" s="123"/>
      <c r="KL7" s="123"/>
      <c r="KM7" s="123"/>
      <c r="KN7" s="123"/>
      <c r="KO7" s="123"/>
      <c r="KP7" s="123"/>
      <c r="KQ7" s="123"/>
      <c r="KR7" s="123"/>
      <c r="KS7" s="123"/>
      <c r="KT7" s="123"/>
      <c r="KU7" s="123" t="s">
        <v>53</v>
      </c>
      <c r="KV7" s="123" t="s">
        <v>54</v>
      </c>
      <c r="KW7" s="123" t="s">
        <v>48</v>
      </c>
      <c r="KX7" s="123"/>
      <c r="KY7" s="123"/>
      <c r="KZ7" s="123"/>
      <c r="LA7" s="123"/>
      <c r="LB7" s="123"/>
      <c r="LC7" s="123"/>
      <c r="LD7" s="123"/>
      <c r="LE7" s="123"/>
      <c r="LF7" s="123"/>
      <c r="LG7" s="123"/>
      <c r="LH7" s="123"/>
      <c r="LI7" s="123"/>
      <c r="LJ7" s="123"/>
      <c r="LK7" s="123"/>
      <c r="LL7" s="123" t="s">
        <v>47</v>
      </c>
      <c r="LM7" s="123" t="s">
        <v>48</v>
      </c>
      <c r="LN7" s="123"/>
      <c r="LO7" s="123"/>
      <c r="LP7" s="123"/>
      <c r="LQ7" s="123"/>
      <c r="LR7" s="123" t="s">
        <v>53</v>
      </c>
      <c r="LS7" s="123" t="s">
        <v>54</v>
      </c>
      <c r="LT7" s="123" t="s">
        <v>48</v>
      </c>
      <c r="LU7" s="123"/>
      <c r="LV7" s="123"/>
      <c r="LW7" s="123"/>
      <c r="LX7" s="123"/>
      <c r="LY7" s="123"/>
      <c r="LZ7" s="123"/>
      <c r="MA7" s="123"/>
      <c r="MB7" s="123"/>
      <c r="MC7" s="123"/>
      <c r="MD7" s="123" t="s">
        <v>47</v>
      </c>
      <c r="ME7" s="123" t="s">
        <v>48</v>
      </c>
      <c r="MF7" s="123"/>
      <c r="MG7" s="123"/>
      <c r="MH7" s="123"/>
      <c r="MI7" s="123"/>
      <c r="MJ7" s="123" t="s">
        <v>53</v>
      </c>
      <c r="MK7" s="123" t="s">
        <v>54</v>
      </c>
      <c r="ML7" s="123" t="s">
        <v>48</v>
      </c>
      <c r="MM7" s="123"/>
      <c r="MN7" s="123"/>
      <c r="MO7" s="123"/>
      <c r="MP7" s="123"/>
      <c r="MQ7" s="123"/>
      <c r="MR7" s="123"/>
      <c r="MS7" s="123" t="s">
        <v>47</v>
      </c>
      <c r="MT7" s="123" t="s">
        <v>48</v>
      </c>
      <c r="MU7" s="123"/>
      <c r="MV7" s="123"/>
      <c r="MW7" s="123"/>
      <c r="MX7" s="123"/>
      <c r="MY7" s="123"/>
      <c r="MZ7" s="123" t="s">
        <v>53</v>
      </c>
      <c r="NA7" s="123" t="s">
        <v>54</v>
      </c>
      <c r="NB7" s="123" t="s">
        <v>48</v>
      </c>
      <c r="NC7" s="123"/>
      <c r="ND7" s="123"/>
      <c r="NE7" s="123"/>
      <c r="NF7" s="123"/>
      <c r="NG7" s="123"/>
      <c r="NH7" s="123"/>
      <c r="NI7" s="123"/>
      <c r="NJ7" s="123"/>
      <c r="NK7" s="123"/>
      <c r="NL7" s="123"/>
      <c r="NM7" s="123"/>
      <c r="NN7" s="123"/>
      <c r="NO7" s="123"/>
      <c r="NP7" s="123"/>
      <c r="NQ7" s="123"/>
      <c r="NR7" s="123"/>
      <c r="NS7" s="123"/>
      <c r="NT7" s="123"/>
      <c r="NU7" s="123"/>
      <c r="NV7" s="123"/>
      <c r="NW7" s="123"/>
      <c r="NX7" s="123"/>
      <c r="NY7" s="123"/>
      <c r="NZ7" s="123"/>
      <c r="OA7" s="123"/>
      <c r="OB7" s="123"/>
      <c r="OC7" s="123"/>
      <c r="OD7" s="123"/>
      <c r="OE7" s="123"/>
      <c r="OF7" s="123"/>
      <c r="OG7" s="123"/>
      <c r="OH7" s="123"/>
      <c r="OI7" s="123"/>
      <c r="OJ7" s="123"/>
      <c r="OK7" s="123"/>
      <c r="OL7" s="123"/>
      <c r="OM7" s="123"/>
      <c r="ON7" s="123"/>
      <c r="OO7" s="123"/>
      <c r="OP7" s="123"/>
      <c r="OQ7" s="123"/>
      <c r="OR7" s="123"/>
      <c r="OS7" s="123"/>
      <c r="OT7" s="123"/>
      <c r="OU7" s="123"/>
      <c r="OV7" s="123"/>
      <c r="OW7" s="123"/>
      <c r="OX7" s="123"/>
      <c r="OY7" s="123"/>
      <c r="OZ7" s="123"/>
      <c r="PA7" s="123"/>
      <c r="PB7" s="123"/>
      <c r="PC7" s="123"/>
      <c r="PD7" s="123"/>
      <c r="PE7" s="123"/>
      <c r="PF7" s="123"/>
    </row>
    <row r="8" spans="1:422" ht="21" customHeight="1" x14ac:dyDescent="0.25">
      <c r="A8" s="295"/>
      <c r="B8" s="295"/>
      <c r="C8" s="295"/>
      <c r="D8" s="295"/>
      <c r="E8" s="295"/>
      <c r="F8" s="295"/>
      <c r="G8" s="295"/>
      <c r="H8" s="295"/>
      <c r="I8" s="295"/>
      <c r="J8" s="290"/>
      <c r="K8" s="290"/>
      <c r="L8" s="290"/>
      <c r="P8" s="233" t="s">
        <v>925</v>
      </c>
      <c r="Q8" s="230" t="s">
        <v>338</v>
      </c>
      <c r="R8" s="230" t="s">
        <v>338</v>
      </c>
      <c r="S8" s="230" t="s">
        <v>341</v>
      </c>
      <c r="T8" s="230" t="s">
        <v>338</v>
      </c>
      <c r="U8" s="230" t="s">
        <v>338</v>
      </c>
      <c r="V8" s="230" t="s">
        <v>338</v>
      </c>
      <c r="W8" s="230" t="s">
        <v>341</v>
      </c>
      <c r="X8" s="230" t="s">
        <v>338</v>
      </c>
      <c r="Y8" s="230" t="s">
        <v>341</v>
      </c>
      <c r="Z8" s="230" t="s">
        <v>341</v>
      </c>
      <c r="AA8" s="230" t="s">
        <v>341</v>
      </c>
      <c r="AB8" s="230" t="s">
        <v>341</v>
      </c>
      <c r="AC8" s="230" t="s">
        <v>338</v>
      </c>
      <c r="AD8" s="230" t="s">
        <v>338</v>
      </c>
      <c r="AE8" s="230" t="s">
        <v>338</v>
      </c>
      <c r="AF8" s="230" t="s">
        <v>338</v>
      </c>
      <c r="AG8" s="230" t="s">
        <v>338</v>
      </c>
      <c r="AH8" s="230" t="s">
        <v>338</v>
      </c>
      <c r="AI8" s="230" t="s">
        <v>338</v>
      </c>
      <c r="AJ8" s="230" t="s">
        <v>338</v>
      </c>
      <c r="AK8" s="230" t="s">
        <v>341</v>
      </c>
      <c r="AL8" s="230" t="s">
        <v>341</v>
      </c>
      <c r="AM8" s="230" t="s">
        <v>341</v>
      </c>
      <c r="AN8" s="230" t="s">
        <v>338</v>
      </c>
      <c r="AO8" s="230" t="s">
        <v>341</v>
      </c>
      <c r="AP8" s="230" t="s">
        <v>338</v>
      </c>
      <c r="AQ8" s="230" t="s">
        <v>338</v>
      </c>
      <c r="AR8" s="230" t="s">
        <v>338</v>
      </c>
      <c r="AS8" s="230" t="s">
        <v>341</v>
      </c>
      <c r="AT8" s="230" t="s">
        <v>338</v>
      </c>
      <c r="AU8" s="230" t="s">
        <v>341</v>
      </c>
      <c r="AV8" s="230" t="s">
        <v>338</v>
      </c>
      <c r="AW8" s="230" t="s">
        <v>338</v>
      </c>
      <c r="AX8" s="230" t="s">
        <v>338</v>
      </c>
      <c r="AY8" s="230" t="s">
        <v>341</v>
      </c>
      <c r="AZ8" s="230" t="s">
        <v>341</v>
      </c>
      <c r="BA8" s="230" t="s">
        <v>341</v>
      </c>
      <c r="BB8" s="230" t="s">
        <v>338</v>
      </c>
      <c r="BC8" s="230" t="s">
        <v>338</v>
      </c>
      <c r="BD8" s="230" t="s">
        <v>338</v>
      </c>
      <c r="BE8" s="230" t="s">
        <v>338</v>
      </c>
      <c r="BF8" s="230" t="s">
        <v>338</v>
      </c>
      <c r="BG8" s="230" t="s">
        <v>338</v>
      </c>
      <c r="BH8" s="230" t="s">
        <v>338</v>
      </c>
      <c r="BI8" s="230" t="s">
        <v>338</v>
      </c>
      <c r="BJ8" s="230" t="s">
        <v>341</v>
      </c>
      <c r="BK8" s="230" t="s">
        <v>341</v>
      </c>
      <c r="BL8" s="230" t="s">
        <v>341</v>
      </c>
      <c r="BM8" s="230" t="s">
        <v>338</v>
      </c>
      <c r="BN8" s="230" t="s">
        <v>341</v>
      </c>
      <c r="BO8" s="230" t="s">
        <v>338</v>
      </c>
      <c r="BP8" s="230" t="s">
        <v>338</v>
      </c>
      <c r="BQ8" s="230" t="s">
        <v>338</v>
      </c>
      <c r="BR8" s="230" t="s">
        <v>341</v>
      </c>
      <c r="BS8" s="230" t="s">
        <v>338</v>
      </c>
      <c r="BT8" s="230" t="s">
        <v>341</v>
      </c>
      <c r="BU8" s="230" t="s">
        <v>338</v>
      </c>
      <c r="BV8" s="230" t="s">
        <v>338</v>
      </c>
      <c r="BW8" s="230" t="s">
        <v>338</v>
      </c>
      <c r="BX8" s="230" t="s">
        <v>341</v>
      </c>
      <c r="BY8" s="230" t="s">
        <v>341</v>
      </c>
      <c r="BZ8" s="230" t="s">
        <v>341</v>
      </c>
      <c r="CA8" s="230" t="s">
        <v>341</v>
      </c>
      <c r="CB8" s="230" t="s">
        <v>341</v>
      </c>
      <c r="CC8" s="230" t="s">
        <v>341</v>
      </c>
      <c r="CD8" s="230" t="s">
        <v>341</v>
      </c>
      <c r="CE8" s="230" t="s">
        <v>338</v>
      </c>
      <c r="CF8" s="230" t="s">
        <v>341</v>
      </c>
      <c r="CG8" s="230" t="s">
        <v>338</v>
      </c>
      <c r="CH8" s="230" t="s">
        <v>341</v>
      </c>
      <c r="CI8" s="230" t="s">
        <v>338</v>
      </c>
      <c r="CJ8" s="230" t="s">
        <v>341</v>
      </c>
      <c r="CK8" s="230" t="s">
        <v>338</v>
      </c>
      <c r="CL8" s="230" t="s">
        <v>338</v>
      </c>
      <c r="CM8" s="230" t="s">
        <v>338</v>
      </c>
      <c r="CN8" s="230" t="s">
        <v>338</v>
      </c>
      <c r="CO8" s="230" t="s">
        <v>338</v>
      </c>
      <c r="CP8" s="230" t="s">
        <v>338</v>
      </c>
      <c r="CQ8" s="230" t="s">
        <v>338</v>
      </c>
      <c r="CR8" s="230" t="s">
        <v>341</v>
      </c>
      <c r="CS8" s="230" t="s">
        <v>341</v>
      </c>
      <c r="CT8" s="230" t="s">
        <v>341</v>
      </c>
      <c r="CU8" s="230" t="s">
        <v>338</v>
      </c>
      <c r="CV8" s="230" t="s">
        <v>341</v>
      </c>
      <c r="CW8" s="230" t="s">
        <v>338</v>
      </c>
      <c r="CX8" s="230" t="s">
        <v>338</v>
      </c>
      <c r="CY8" s="230" t="s">
        <v>338</v>
      </c>
      <c r="CZ8" s="230" t="s">
        <v>341</v>
      </c>
      <c r="DA8" s="230" t="s">
        <v>338</v>
      </c>
      <c r="DB8" s="230" t="s">
        <v>341</v>
      </c>
      <c r="DC8" s="230" t="s">
        <v>338</v>
      </c>
      <c r="DD8" s="230" t="s">
        <v>338</v>
      </c>
      <c r="DE8" s="230" t="s">
        <v>338</v>
      </c>
      <c r="DF8" s="230" t="s">
        <v>338</v>
      </c>
      <c r="DG8" s="230" t="s">
        <v>338</v>
      </c>
      <c r="DH8" s="230" t="s">
        <v>341</v>
      </c>
      <c r="DI8" s="230" t="s">
        <v>341</v>
      </c>
      <c r="DJ8" s="230" t="s">
        <v>338</v>
      </c>
      <c r="DK8" s="230" t="s">
        <v>341</v>
      </c>
      <c r="DL8" s="230" t="s">
        <v>338</v>
      </c>
      <c r="DM8" s="230" t="s">
        <v>338</v>
      </c>
      <c r="DN8" s="230" t="s">
        <v>341</v>
      </c>
      <c r="DO8" s="230" t="s">
        <v>341</v>
      </c>
      <c r="DP8" s="86"/>
      <c r="DQ8" s="123" t="s">
        <v>338</v>
      </c>
      <c r="DR8" s="123" t="s">
        <v>338</v>
      </c>
      <c r="DS8" s="123" t="s">
        <v>341</v>
      </c>
      <c r="DT8" s="123" t="s">
        <v>338</v>
      </c>
      <c r="DU8" s="123" t="s">
        <v>338</v>
      </c>
      <c r="DV8" s="123" t="s">
        <v>338</v>
      </c>
      <c r="DW8" s="123" t="s">
        <v>341</v>
      </c>
      <c r="DX8" s="123" t="s">
        <v>338</v>
      </c>
      <c r="DY8" s="123" t="s">
        <v>341</v>
      </c>
      <c r="DZ8" s="123" t="s">
        <v>341</v>
      </c>
      <c r="EA8" s="123" t="s">
        <v>338</v>
      </c>
      <c r="EB8" s="123" t="s">
        <v>338</v>
      </c>
      <c r="EC8" s="123" t="s">
        <v>338</v>
      </c>
      <c r="ED8" s="123" t="s">
        <v>338</v>
      </c>
      <c r="EE8" s="123" t="s">
        <v>338</v>
      </c>
      <c r="EF8" s="123" t="s">
        <v>341</v>
      </c>
      <c r="EG8" s="123" t="s">
        <v>338</v>
      </c>
      <c r="EH8" s="123" t="s">
        <v>341</v>
      </c>
      <c r="EI8" s="123" t="s">
        <v>338</v>
      </c>
      <c r="EJ8" s="123" t="s">
        <v>338</v>
      </c>
      <c r="EK8" s="123" t="s">
        <v>341</v>
      </c>
      <c r="EL8" s="123" t="s">
        <v>338</v>
      </c>
      <c r="EM8" s="123" t="s">
        <v>341</v>
      </c>
      <c r="EN8" s="123" t="s">
        <v>338</v>
      </c>
      <c r="EO8" s="123" t="s">
        <v>338</v>
      </c>
      <c r="EP8" s="123" t="s">
        <v>341</v>
      </c>
      <c r="EQ8" s="123" t="s">
        <v>341</v>
      </c>
      <c r="ER8" s="123" t="s">
        <v>341</v>
      </c>
      <c r="ES8" s="123" t="s">
        <v>341</v>
      </c>
      <c r="ET8" s="123" t="s">
        <v>341</v>
      </c>
      <c r="EU8" s="123" t="s">
        <v>341</v>
      </c>
      <c r="EV8" s="123" t="s">
        <v>341</v>
      </c>
      <c r="EW8" s="123" t="s">
        <v>341</v>
      </c>
      <c r="EX8" s="123" t="s">
        <v>341</v>
      </c>
      <c r="EY8" s="123" t="s">
        <v>341</v>
      </c>
      <c r="EZ8" s="123" t="s">
        <v>341</v>
      </c>
      <c r="FA8" s="123" t="s">
        <v>341</v>
      </c>
      <c r="FB8" s="123" t="s">
        <v>341</v>
      </c>
      <c r="FC8" s="123" t="s">
        <v>341</v>
      </c>
      <c r="FD8" s="123" t="s">
        <v>341</v>
      </c>
      <c r="FE8" s="123" t="s">
        <v>338</v>
      </c>
      <c r="FF8" s="123" t="s">
        <v>341</v>
      </c>
      <c r="FG8" s="123" t="s">
        <v>341</v>
      </c>
      <c r="FH8" s="123" t="s">
        <v>341</v>
      </c>
      <c r="FI8" s="123" t="s">
        <v>341</v>
      </c>
      <c r="FJ8" s="123" t="s">
        <v>338</v>
      </c>
      <c r="FK8" s="123" t="s">
        <v>338</v>
      </c>
      <c r="FL8" s="123" t="s">
        <v>338</v>
      </c>
      <c r="FM8" s="123" t="s">
        <v>341</v>
      </c>
      <c r="FN8" s="123" t="s">
        <v>341</v>
      </c>
      <c r="FO8" s="123" t="s">
        <v>338</v>
      </c>
      <c r="FP8" s="123" t="s">
        <v>338</v>
      </c>
      <c r="FQ8" s="123" t="s">
        <v>338</v>
      </c>
      <c r="FR8" s="123" t="s">
        <v>341</v>
      </c>
      <c r="FS8" s="123" t="s">
        <v>338</v>
      </c>
      <c r="FT8" s="123" t="s">
        <v>341</v>
      </c>
      <c r="FU8" s="123" t="s">
        <v>338</v>
      </c>
      <c r="FV8" s="123" t="s">
        <v>341</v>
      </c>
      <c r="FW8" s="123" t="s">
        <v>338</v>
      </c>
      <c r="FX8" s="123" t="s">
        <v>341</v>
      </c>
      <c r="FY8" s="123" t="s">
        <v>338</v>
      </c>
      <c r="FZ8" s="123" t="s">
        <v>338</v>
      </c>
      <c r="GA8" s="123" t="s">
        <v>341</v>
      </c>
      <c r="GB8" s="123" t="s">
        <v>338</v>
      </c>
      <c r="GC8" s="123" t="s">
        <v>341</v>
      </c>
      <c r="GD8" s="123" t="s">
        <v>338</v>
      </c>
      <c r="GE8" s="123" t="s">
        <v>341</v>
      </c>
      <c r="GF8" s="123" t="s">
        <v>338</v>
      </c>
      <c r="GG8" s="123" t="s">
        <v>338</v>
      </c>
      <c r="GH8" s="123" t="s">
        <v>341</v>
      </c>
      <c r="GI8" s="123" t="s">
        <v>338</v>
      </c>
      <c r="GJ8" s="123" t="s">
        <v>341</v>
      </c>
      <c r="GK8" s="123" t="s">
        <v>338</v>
      </c>
      <c r="GL8" s="123" t="s">
        <v>338</v>
      </c>
      <c r="GM8" s="123" t="s">
        <v>341</v>
      </c>
      <c r="GN8" s="123" t="s">
        <v>338</v>
      </c>
      <c r="GO8" s="123" t="s">
        <v>338</v>
      </c>
      <c r="GP8" s="123" t="s">
        <v>341</v>
      </c>
      <c r="GQ8" s="123" t="s">
        <v>338</v>
      </c>
      <c r="GR8" s="123" t="s">
        <v>341</v>
      </c>
      <c r="GS8" s="123" t="s">
        <v>338</v>
      </c>
      <c r="GT8" s="123" t="s">
        <v>341</v>
      </c>
      <c r="GU8" s="123" t="s">
        <v>338</v>
      </c>
      <c r="GV8" s="123" t="s">
        <v>341</v>
      </c>
      <c r="GW8" s="123" t="s">
        <v>341</v>
      </c>
      <c r="GX8" s="123" t="s">
        <v>341</v>
      </c>
      <c r="GY8" s="123" t="s">
        <v>341</v>
      </c>
      <c r="GZ8" s="123" t="s">
        <v>338</v>
      </c>
      <c r="HA8" s="123" t="s">
        <v>338</v>
      </c>
      <c r="HB8" s="123" t="s">
        <v>341</v>
      </c>
      <c r="HC8" s="123" t="s">
        <v>341</v>
      </c>
      <c r="HD8" s="123" t="s">
        <v>341</v>
      </c>
      <c r="HE8" s="123" t="s">
        <v>341</v>
      </c>
      <c r="HF8" s="123" t="s">
        <v>341</v>
      </c>
      <c r="HG8" s="123" t="s">
        <v>341</v>
      </c>
      <c r="HH8" s="123" t="s">
        <v>341</v>
      </c>
      <c r="HI8" s="123" t="s">
        <v>341</v>
      </c>
      <c r="HJ8" s="123" t="s">
        <v>341</v>
      </c>
      <c r="HK8" s="123" t="s">
        <v>341</v>
      </c>
      <c r="HL8" s="123" t="s">
        <v>341</v>
      </c>
      <c r="HM8" s="123" t="s">
        <v>341</v>
      </c>
      <c r="HN8" s="123" t="s">
        <v>341</v>
      </c>
      <c r="HO8" s="123" t="s">
        <v>341</v>
      </c>
      <c r="HP8" s="123" t="s">
        <v>341</v>
      </c>
      <c r="HQ8" s="123" t="s">
        <v>338</v>
      </c>
      <c r="HR8" s="123" t="s">
        <v>338</v>
      </c>
      <c r="HS8" s="123" t="s">
        <v>341</v>
      </c>
      <c r="HT8" s="123" t="s">
        <v>338</v>
      </c>
      <c r="HU8" s="123" t="s">
        <v>338</v>
      </c>
      <c r="HV8" s="123" t="s">
        <v>341</v>
      </c>
      <c r="HW8" s="123" t="s">
        <v>338</v>
      </c>
      <c r="HX8" s="123" t="s">
        <v>338</v>
      </c>
      <c r="HY8" s="123" t="s">
        <v>338</v>
      </c>
      <c r="HZ8" s="123" t="s">
        <v>338</v>
      </c>
      <c r="IA8" s="123" t="s">
        <v>338</v>
      </c>
      <c r="IB8" s="123" t="s">
        <v>341</v>
      </c>
      <c r="IC8" s="123" t="s">
        <v>341</v>
      </c>
      <c r="ID8" s="123" t="s">
        <v>341</v>
      </c>
      <c r="IE8" s="123" t="s">
        <v>338</v>
      </c>
      <c r="IF8" s="123" t="s">
        <v>338</v>
      </c>
      <c r="IG8" s="123" t="s">
        <v>338</v>
      </c>
      <c r="IH8" s="123" t="s">
        <v>338</v>
      </c>
      <c r="II8" s="123" t="s">
        <v>341</v>
      </c>
      <c r="IJ8" s="123" t="s">
        <v>341</v>
      </c>
      <c r="IK8" s="123" t="s">
        <v>338</v>
      </c>
      <c r="IL8" s="123" t="s">
        <v>338</v>
      </c>
      <c r="IM8" s="123" t="s">
        <v>338</v>
      </c>
      <c r="IN8" s="123" t="s">
        <v>341</v>
      </c>
      <c r="IO8" s="123" t="s">
        <v>338</v>
      </c>
      <c r="IP8" s="123" t="s">
        <v>341</v>
      </c>
      <c r="IQ8" s="123" t="s">
        <v>338</v>
      </c>
      <c r="IR8" s="123" t="s">
        <v>341</v>
      </c>
      <c r="IS8" s="123" t="s">
        <v>338</v>
      </c>
      <c r="IT8" s="123" t="s">
        <v>338</v>
      </c>
      <c r="IU8" s="123" t="s">
        <v>341</v>
      </c>
      <c r="IV8" s="123" t="s">
        <v>338</v>
      </c>
      <c r="IW8" s="123" t="s">
        <v>338</v>
      </c>
      <c r="IX8" s="123" t="s">
        <v>341</v>
      </c>
      <c r="IY8" s="123" t="s">
        <v>338</v>
      </c>
      <c r="IZ8" s="123" t="s">
        <v>341</v>
      </c>
      <c r="JA8" s="123" t="s">
        <v>338</v>
      </c>
      <c r="JB8" s="123" t="s">
        <v>341</v>
      </c>
      <c r="JC8" s="123" t="s">
        <v>341</v>
      </c>
      <c r="JD8" s="123" t="s">
        <v>341</v>
      </c>
      <c r="JE8" s="123" t="s">
        <v>338</v>
      </c>
      <c r="JF8" s="123" t="s">
        <v>341</v>
      </c>
      <c r="JG8" s="123" t="s">
        <v>341</v>
      </c>
      <c r="JH8" s="123" t="s">
        <v>338</v>
      </c>
      <c r="JI8" s="123" t="s">
        <v>338</v>
      </c>
      <c r="JJ8" s="123" t="s">
        <v>338</v>
      </c>
      <c r="JK8" s="123" t="s">
        <v>338</v>
      </c>
      <c r="JL8" s="123" t="s">
        <v>338</v>
      </c>
      <c r="JM8" s="123" t="s">
        <v>341</v>
      </c>
      <c r="JN8" s="123" t="s">
        <v>338</v>
      </c>
      <c r="JO8" s="123" t="s">
        <v>341</v>
      </c>
      <c r="JP8" s="123" t="s">
        <v>338</v>
      </c>
      <c r="JQ8" s="123" t="s">
        <v>341</v>
      </c>
      <c r="JR8" s="123" t="s">
        <v>338</v>
      </c>
      <c r="JS8" s="123" t="s">
        <v>341</v>
      </c>
      <c r="JT8" s="123" t="s">
        <v>341</v>
      </c>
      <c r="JU8" s="123" t="s">
        <v>338</v>
      </c>
      <c r="JV8" s="123" t="s">
        <v>338</v>
      </c>
      <c r="JW8" s="123" t="s">
        <v>341</v>
      </c>
      <c r="JX8" s="123" t="s">
        <v>338</v>
      </c>
      <c r="JY8" s="123" t="s">
        <v>338</v>
      </c>
      <c r="JZ8" s="123" t="s">
        <v>341</v>
      </c>
      <c r="KA8" s="123" t="s">
        <v>341</v>
      </c>
      <c r="KB8" s="123" t="s">
        <v>341</v>
      </c>
      <c r="KC8" s="123" t="s">
        <v>341</v>
      </c>
      <c r="KD8" s="123" t="s">
        <v>341</v>
      </c>
      <c r="KE8" s="123" t="s">
        <v>341</v>
      </c>
      <c r="KF8" s="123" t="s">
        <v>338</v>
      </c>
      <c r="KG8" s="123" t="s">
        <v>341</v>
      </c>
      <c r="KH8" s="123" t="s">
        <v>338</v>
      </c>
      <c r="KI8" s="123" t="s">
        <v>341</v>
      </c>
      <c r="KJ8" s="123" t="s">
        <v>341</v>
      </c>
      <c r="KK8" s="123" t="s">
        <v>341</v>
      </c>
      <c r="KL8" s="123" t="s">
        <v>338</v>
      </c>
      <c r="KM8" s="123" t="s">
        <v>341</v>
      </c>
      <c r="KN8" s="123" t="s">
        <v>338</v>
      </c>
      <c r="KO8" s="123" t="s">
        <v>341</v>
      </c>
      <c r="KP8" s="123" t="s">
        <v>338</v>
      </c>
      <c r="KQ8" s="123" t="s">
        <v>338</v>
      </c>
      <c r="KR8" s="123" t="s">
        <v>341</v>
      </c>
      <c r="KS8" s="123" t="s">
        <v>338</v>
      </c>
      <c r="KT8" s="123" t="s">
        <v>341</v>
      </c>
      <c r="KU8" s="123" t="s">
        <v>338</v>
      </c>
      <c r="KV8" s="123" t="s">
        <v>338</v>
      </c>
      <c r="KW8" s="123" t="s">
        <v>341</v>
      </c>
      <c r="KX8" s="123" t="s">
        <v>338</v>
      </c>
      <c r="KY8" s="123" t="s">
        <v>341</v>
      </c>
      <c r="KZ8" s="123" t="s">
        <v>341</v>
      </c>
      <c r="LA8" s="123" t="s">
        <v>341</v>
      </c>
      <c r="LB8" s="123" t="s">
        <v>341</v>
      </c>
      <c r="LC8" s="123" t="s">
        <v>341</v>
      </c>
      <c r="LD8" s="123" t="s">
        <v>341</v>
      </c>
      <c r="LE8" s="123" t="s">
        <v>338</v>
      </c>
      <c r="LF8" s="123" t="s">
        <v>338</v>
      </c>
      <c r="LG8" s="123" t="s">
        <v>338</v>
      </c>
      <c r="LH8" s="123" t="s">
        <v>341</v>
      </c>
      <c r="LI8" s="123" t="s">
        <v>338</v>
      </c>
      <c r="LJ8" s="123" t="s">
        <v>341</v>
      </c>
      <c r="LK8" s="123" t="s">
        <v>341</v>
      </c>
      <c r="LL8" s="123" t="s">
        <v>338</v>
      </c>
      <c r="LM8" s="123" t="s">
        <v>341</v>
      </c>
      <c r="LN8" s="123" t="s">
        <v>341</v>
      </c>
      <c r="LO8" s="123" t="s">
        <v>338</v>
      </c>
      <c r="LP8" s="123" t="s">
        <v>338</v>
      </c>
      <c r="LQ8" s="123" t="s">
        <v>341</v>
      </c>
      <c r="LR8" s="123" t="s">
        <v>338</v>
      </c>
      <c r="LS8" s="123" t="s">
        <v>338</v>
      </c>
      <c r="LT8" s="123" t="s">
        <v>341</v>
      </c>
      <c r="LU8" s="123" t="s">
        <v>341</v>
      </c>
      <c r="LV8" s="123" t="s">
        <v>341</v>
      </c>
      <c r="LW8" s="123" t="s">
        <v>338</v>
      </c>
      <c r="LX8" s="123" t="s">
        <v>338</v>
      </c>
      <c r="LY8" s="123" t="s">
        <v>338</v>
      </c>
      <c r="LZ8" s="123" t="s">
        <v>338</v>
      </c>
      <c r="MA8" s="123" t="s">
        <v>338</v>
      </c>
      <c r="MB8" s="123" t="s">
        <v>338</v>
      </c>
      <c r="MC8" s="123" t="s">
        <v>341</v>
      </c>
      <c r="MD8" s="123" t="s">
        <v>338</v>
      </c>
      <c r="ME8" s="123" t="s">
        <v>341</v>
      </c>
      <c r="MF8" s="123" t="s">
        <v>341</v>
      </c>
      <c r="MG8" s="123" t="s">
        <v>341</v>
      </c>
      <c r="MH8" s="123" t="s">
        <v>338</v>
      </c>
      <c r="MI8" s="123" t="s">
        <v>341</v>
      </c>
      <c r="MJ8" s="123" t="s">
        <v>338</v>
      </c>
      <c r="MK8" s="123" t="s">
        <v>338</v>
      </c>
      <c r="ML8" s="123" t="s">
        <v>341</v>
      </c>
      <c r="MM8" s="123" t="s">
        <v>341</v>
      </c>
      <c r="MN8" s="123" t="s">
        <v>341</v>
      </c>
      <c r="MO8" s="123" t="s">
        <v>338</v>
      </c>
      <c r="MP8" s="123" t="s">
        <v>338</v>
      </c>
      <c r="MQ8" s="123" t="s">
        <v>338</v>
      </c>
      <c r="MR8" s="123" t="s">
        <v>341</v>
      </c>
      <c r="MS8" s="123" t="s">
        <v>338</v>
      </c>
      <c r="MT8" s="123" t="s">
        <v>341</v>
      </c>
      <c r="MU8" s="123" t="s">
        <v>341</v>
      </c>
      <c r="MV8" s="123" t="s">
        <v>341</v>
      </c>
      <c r="MW8" s="123" t="s">
        <v>338</v>
      </c>
      <c r="MX8" s="123" t="s">
        <v>341</v>
      </c>
      <c r="MY8" s="123" t="s">
        <v>341</v>
      </c>
      <c r="MZ8" s="123" t="s">
        <v>338</v>
      </c>
      <c r="NA8" s="123" t="s">
        <v>338</v>
      </c>
      <c r="NB8" s="123" t="s">
        <v>341</v>
      </c>
      <c r="NC8" s="123" t="s">
        <v>341</v>
      </c>
      <c r="ND8" s="123" t="s">
        <v>338</v>
      </c>
      <c r="NE8" s="123" t="s">
        <v>338</v>
      </c>
      <c r="NF8" s="123" t="s">
        <v>338</v>
      </c>
      <c r="NG8" s="123" t="s">
        <v>341</v>
      </c>
      <c r="NH8" s="123" t="s">
        <v>338</v>
      </c>
      <c r="NI8" s="123" t="s">
        <v>338</v>
      </c>
      <c r="NJ8" s="123" t="s">
        <v>338</v>
      </c>
      <c r="NK8" s="123" t="s">
        <v>338</v>
      </c>
      <c r="NL8" s="123" t="s">
        <v>338</v>
      </c>
      <c r="NM8" s="123" t="s">
        <v>341</v>
      </c>
      <c r="NN8" s="123" t="s">
        <v>338</v>
      </c>
      <c r="NO8" s="123" t="s">
        <v>341</v>
      </c>
      <c r="NP8" s="123" t="s">
        <v>338</v>
      </c>
      <c r="NQ8" s="123" t="s">
        <v>341</v>
      </c>
      <c r="NR8" s="123" t="s">
        <v>341</v>
      </c>
      <c r="NS8" s="123" t="s">
        <v>338</v>
      </c>
      <c r="NT8" s="123" t="s">
        <v>338</v>
      </c>
      <c r="NU8" s="123" t="s">
        <v>338</v>
      </c>
      <c r="NV8" s="123" t="s">
        <v>338</v>
      </c>
      <c r="NW8" s="123" t="s">
        <v>341</v>
      </c>
      <c r="NX8" s="123" t="s">
        <v>338</v>
      </c>
      <c r="NY8" s="123" t="s">
        <v>338</v>
      </c>
      <c r="NZ8" s="123" t="s">
        <v>338</v>
      </c>
      <c r="OA8" s="123" t="s">
        <v>338</v>
      </c>
      <c r="OB8" s="123" t="s">
        <v>338</v>
      </c>
      <c r="OC8" s="123" t="s">
        <v>338</v>
      </c>
      <c r="OD8" s="123" t="s">
        <v>341</v>
      </c>
      <c r="OE8" s="123" t="s">
        <v>338</v>
      </c>
      <c r="OF8" s="123" t="s">
        <v>338</v>
      </c>
      <c r="OG8" s="123" t="s">
        <v>341</v>
      </c>
      <c r="OH8" s="123" t="s">
        <v>338</v>
      </c>
      <c r="OI8" s="123" t="s">
        <v>338</v>
      </c>
      <c r="OJ8" s="123" t="s">
        <v>341</v>
      </c>
      <c r="OK8" s="123" t="s">
        <v>341</v>
      </c>
      <c r="OL8" s="123" t="s">
        <v>338</v>
      </c>
      <c r="OM8" s="123" t="s">
        <v>341</v>
      </c>
      <c r="ON8" s="123" t="s">
        <v>341</v>
      </c>
      <c r="OO8" s="123" t="s">
        <v>341</v>
      </c>
      <c r="OP8" s="123" t="s">
        <v>341</v>
      </c>
      <c r="OQ8" s="123" t="s">
        <v>341</v>
      </c>
      <c r="OR8" s="123" t="s">
        <v>341</v>
      </c>
      <c r="OS8" s="123" t="s">
        <v>338</v>
      </c>
      <c r="OT8" s="123" t="s">
        <v>341</v>
      </c>
      <c r="OU8" s="123" t="s">
        <v>338</v>
      </c>
      <c r="OV8" s="123" t="s">
        <v>338</v>
      </c>
      <c r="OW8" s="123" t="s">
        <v>341</v>
      </c>
      <c r="OX8" s="123" t="s">
        <v>338</v>
      </c>
      <c r="OY8" s="123" t="s">
        <v>338</v>
      </c>
      <c r="OZ8" s="123" t="s">
        <v>338</v>
      </c>
      <c r="PA8" s="123" t="s">
        <v>338</v>
      </c>
      <c r="PB8" s="123" t="s">
        <v>338</v>
      </c>
      <c r="PC8" s="123" t="s">
        <v>338</v>
      </c>
      <c r="PD8" s="123" t="s">
        <v>338</v>
      </c>
      <c r="PE8" s="123" t="s">
        <v>338</v>
      </c>
      <c r="PF8" s="123" t="s">
        <v>341</v>
      </c>
    </row>
    <row r="9" spans="1:422" ht="21" customHeight="1" x14ac:dyDescent="0.25">
      <c r="A9" s="232"/>
      <c r="B9" s="232"/>
      <c r="C9" s="232"/>
      <c r="D9" s="232"/>
      <c r="E9" s="232"/>
      <c r="F9" s="232"/>
      <c r="G9" s="232"/>
      <c r="H9" s="232"/>
      <c r="I9" s="232"/>
      <c r="J9" s="231"/>
      <c r="K9" s="231"/>
      <c r="L9" s="231"/>
      <c r="Q9" s="230" t="s">
        <v>924</v>
      </c>
      <c r="R9" s="230" t="s">
        <v>924</v>
      </c>
      <c r="S9" s="230" t="s">
        <v>924</v>
      </c>
      <c r="T9" s="230" t="s">
        <v>924</v>
      </c>
      <c r="U9" s="230" t="s">
        <v>924</v>
      </c>
      <c r="V9" s="230" t="s">
        <v>924</v>
      </c>
      <c r="W9" s="230" t="s">
        <v>924</v>
      </c>
      <c r="X9" s="230" t="s">
        <v>924</v>
      </c>
      <c r="Y9" s="230" t="s">
        <v>924</v>
      </c>
      <c r="Z9" s="230" t="s">
        <v>924</v>
      </c>
      <c r="AA9" s="230" t="s">
        <v>916</v>
      </c>
      <c r="AB9" s="230" t="s">
        <v>922</v>
      </c>
      <c r="AC9" s="230" t="s">
        <v>922</v>
      </c>
      <c r="AD9" s="230" t="s">
        <v>922</v>
      </c>
      <c r="AE9" s="230" t="s">
        <v>922</v>
      </c>
      <c r="AF9" s="230" t="s">
        <v>922</v>
      </c>
      <c r="AG9" s="230" t="s">
        <v>922</v>
      </c>
      <c r="AH9" s="230" t="s">
        <v>922</v>
      </c>
      <c r="AI9" s="230" t="s">
        <v>922</v>
      </c>
      <c r="AJ9" s="230" t="s">
        <v>922</v>
      </c>
      <c r="AK9" s="230" t="s">
        <v>922</v>
      </c>
      <c r="AL9" s="230" t="s">
        <v>922</v>
      </c>
      <c r="AM9" s="230" t="s">
        <v>922</v>
      </c>
      <c r="AN9" s="230" t="s">
        <v>922</v>
      </c>
      <c r="AO9" s="230" t="s">
        <v>922</v>
      </c>
      <c r="AP9" s="230" t="s">
        <v>922</v>
      </c>
      <c r="AQ9" s="230" t="s">
        <v>922</v>
      </c>
      <c r="AR9" s="230" t="s">
        <v>922</v>
      </c>
      <c r="AS9" s="230" t="s">
        <v>922</v>
      </c>
      <c r="AT9" s="230" t="s">
        <v>922</v>
      </c>
      <c r="AU9" s="230" t="s">
        <v>922</v>
      </c>
      <c r="AV9" s="230" t="s">
        <v>922</v>
      </c>
      <c r="AW9" s="230" t="s">
        <v>922</v>
      </c>
      <c r="AX9" s="230" t="s">
        <v>922</v>
      </c>
      <c r="AY9" s="230" t="s">
        <v>922</v>
      </c>
      <c r="AZ9" s="230" t="s">
        <v>922</v>
      </c>
      <c r="BA9" s="230" t="s">
        <v>923</v>
      </c>
      <c r="BB9" s="230" t="s">
        <v>923</v>
      </c>
      <c r="BC9" s="230" t="s">
        <v>923</v>
      </c>
      <c r="BD9" s="230" t="s">
        <v>923</v>
      </c>
      <c r="BE9" s="230" t="s">
        <v>923</v>
      </c>
      <c r="BF9" s="230" t="s">
        <v>923</v>
      </c>
      <c r="BG9" s="230" t="s">
        <v>923</v>
      </c>
      <c r="BH9" s="230" t="s">
        <v>923</v>
      </c>
      <c r="BI9" s="230" t="s">
        <v>923</v>
      </c>
      <c r="BJ9" s="230" t="s">
        <v>923</v>
      </c>
      <c r="BK9" s="230" t="s">
        <v>923</v>
      </c>
      <c r="BL9" s="230" t="s">
        <v>923</v>
      </c>
      <c r="BM9" s="230" t="s">
        <v>923</v>
      </c>
      <c r="BN9" s="230" t="s">
        <v>923</v>
      </c>
      <c r="BO9" s="230" t="s">
        <v>923</v>
      </c>
      <c r="BP9" s="230" t="s">
        <v>923</v>
      </c>
      <c r="BQ9" s="230" t="s">
        <v>923</v>
      </c>
      <c r="BR9" s="230" t="s">
        <v>923</v>
      </c>
      <c r="BS9" s="230" t="s">
        <v>923</v>
      </c>
      <c r="BT9" s="230" t="s">
        <v>923</v>
      </c>
      <c r="BU9" s="230" t="s">
        <v>923</v>
      </c>
      <c r="BV9" s="230" t="s">
        <v>923</v>
      </c>
      <c r="BW9" s="230" t="s">
        <v>923</v>
      </c>
      <c r="BX9" s="230" t="s">
        <v>923</v>
      </c>
      <c r="BY9" s="230" t="s">
        <v>923</v>
      </c>
      <c r="BZ9" s="230" t="s">
        <v>923</v>
      </c>
      <c r="CA9" s="230" t="s">
        <v>923</v>
      </c>
      <c r="CB9" s="230" t="s">
        <v>923</v>
      </c>
      <c r="CC9" s="230" t="s">
        <v>923</v>
      </c>
      <c r="CD9" s="230" t="s">
        <v>776</v>
      </c>
      <c r="CE9" s="230" t="s">
        <v>776</v>
      </c>
      <c r="CF9" s="230" t="s">
        <v>776</v>
      </c>
      <c r="CG9" s="230" t="s">
        <v>776</v>
      </c>
      <c r="CH9" s="230" t="s">
        <v>776</v>
      </c>
      <c r="CI9" s="230" t="s">
        <v>776</v>
      </c>
      <c r="CJ9" s="230" t="s">
        <v>919</v>
      </c>
      <c r="CK9" s="230" t="s">
        <v>919</v>
      </c>
      <c r="CL9" s="230" t="s">
        <v>919</v>
      </c>
      <c r="CM9" s="230" t="s">
        <v>919</v>
      </c>
      <c r="CN9" s="230" t="s">
        <v>919</v>
      </c>
      <c r="CO9" s="230" t="s">
        <v>919</v>
      </c>
      <c r="CP9" s="230" t="s">
        <v>919</v>
      </c>
      <c r="CQ9" s="230" t="s">
        <v>919</v>
      </c>
      <c r="CR9" s="230" t="s">
        <v>919</v>
      </c>
      <c r="CS9" s="230" t="s">
        <v>919</v>
      </c>
      <c r="CT9" s="230" t="s">
        <v>919</v>
      </c>
      <c r="CU9" s="230" t="s">
        <v>919</v>
      </c>
      <c r="CV9" s="230" t="s">
        <v>919</v>
      </c>
      <c r="CW9" s="230" t="s">
        <v>919</v>
      </c>
      <c r="CX9" s="230" t="s">
        <v>919</v>
      </c>
      <c r="CY9" s="230" t="s">
        <v>919</v>
      </c>
      <c r="CZ9" s="230" t="s">
        <v>919</v>
      </c>
      <c r="DA9" s="230" t="s">
        <v>919</v>
      </c>
      <c r="DB9" s="230" t="s">
        <v>919</v>
      </c>
      <c r="DC9" s="230" t="s">
        <v>919</v>
      </c>
      <c r="DD9" s="230" t="s">
        <v>919</v>
      </c>
      <c r="DE9" s="230" t="s">
        <v>919</v>
      </c>
      <c r="DF9" s="230" t="s">
        <v>916</v>
      </c>
      <c r="DG9" s="230" t="s">
        <v>916</v>
      </c>
      <c r="DH9" s="230" t="s">
        <v>916</v>
      </c>
      <c r="DI9" s="230" t="s">
        <v>916</v>
      </c>
      <c r="DJ9" s="230" t="s">
        <v>916</v>
      </c>
      <c r="DK9" s="230" t="s">
        <v>916</v>
      </c>
      <c r="DL9" s="230" t="s">
        <v>916</v>
      </c>
      <c r="DM9" s="230" t="s">
        <v>916</v>
      </c>
      <c r="DN9" s="230" t="s">
        <v>916</v>
      </c>
      <c r="DO9" s="230" t="s">
        <v>916</v>
      </c>
      <c r="DP9" s="86"/>
      <c r="DQ9" s="123" t="s">
        <v>916</v>
      </c>
      <c r="DR9" s="123" t="s">
        <v>916</v>
      </c>
      <c r="DS9" s="123" t="s">
        <v>916</v>
      </c>
      <c r="DT9" s="123" t="s">
        <v>916</v>
      </c>
      <c r="DU9" s="123" t="s">
        <v>916</v>
      </c>
      <c r="DV9" s="123" t="s">
        <v>916</v>
      </c>
      <c r="DW9" s="123" t="s">
        <v>916</v>
      </c>
      <c r="DX9" s="123" t="s">
        <v>916</v>
      </c>
      <c r="DY9" s="123" t="s">
        <v>916</v>
      </c>
      <c r="DZ9" s="123" t="s">
        <v>916</v>
      </c>
      <c r="EA9" s="123" t="s">
        <v>916</v>
      </c>
      <c r="EB9" s="123" t="s">
        <v>916</v>
      </c>
      <c r="EC9" s="123" t="s">
        <v>916</v>
      </c>
      <c r="ED9" s="123" t="s">
        <v>916</v>
      </c>
      <c r="EE9" s="123" t="s">
        <v>916</v>
      </c>
      <c r="EF9" s="123" t="s">
        <v>916</v>
      </c>
      <c r="EG9" s="123" t="s">
        <v>916</v>
      </c>
      <c r="EH9" s="123" t="s">
        <v>916</v>
      </c>
      <c r="EI9" s="123" t="s">
        <v>916</v>
      </c>
      <c r="EJ9" s="123" t="s">
        <v>916</v>
      </c>
      <c r="EK9" s="123" t="s">
        <v>916</v>
      </c>
      <c r="EL9" s="123" t="s">
        <v>916</v>
      </c>
      <c r="EM9" s="123" t="s">
        <v>922</v>
      </c>
      <c r="EN9" s="123" t="s">
        <v>922</v>
      </c>
      <c r="EO9" s="123" t="s">
        <v>922</v>
      </c>
      <c r="EP9" s="123" t="s">
        <v>922</v>
      </c>
      <c r="EQ9" s="123" t="s">
        <v>922</v>
      </c>
      <c r="ER9" s="123" t="s">
        <v>922</v>
      </c>
      <c r="ES9" s="123" t="s">
        <v>922</v>
      </c>
      <c r="ET9" s="123" t="s">
        <v>922</v>
      </c>
      <c r="EU9" s="123" t="s">
        <v>922</v>
      </c>
      <c r="EV9" s="123" t="s">
        <v>922</v>
      </c>
      <c r="EW9" s="123" t="s">
        <v>922</v>
      </c>
      <c r="EX9" s="123" t="s">
        <v>922</v>
      </c>
      <c r="EY9" s="123" t="s">
        <v>922</v>
      </c>
      <c r="EZ9" s="123" t="s">
        <v>922</v>
      </c>
      <c r="FA9" s="123" t="s">
        <v>922</v>
      </c>
      <c r="FB9" s="123" t="s">
        <v>922</v>
      </c>
      <c r="FC9" s="123" t="s">
        <v>922</v>
      </c>
      <c r="FD9" s="123" t="s">
        <v>922</v>
      </c>
      <c r="FE9" s="123" t="s">
        <v>922</v>
      </c>
      <c r="FF9" s="123" t="s">
        <v>922</v>
      </c>
      <c r="FG9" s="123" t="s">
        <v>922</v>
      </c>
      <c r="FH9" s="123" t="s">
        <v>922</v>
      </c>
      <c r="FI9" s="123" t="s">
        <v>922</v>
      </c>
      <c r="FJ9" s="123" t="s">
        <v>922</v>
      </c>
      <c r="FK9" s="123" t="s">
        <v>922</v>
      </c>
      <c r="FL9" s="123" t="s">
        <v>922</v>
      </c>
      <c r="FM9" s="123" t="s">
        <v>922</v>
      </c>
      <c r="FN9" s="123" t="s">
        <v>922</v>
      </c>
      <c r="FO9" s="123" t="s">
        <v>922</v>
      </c>
      <c r="FP9" s="123" t="s">
        <v>922</v>
      </c>
      <c r="FQ9" s="123" t="s">
        <v>922</v>
      </c>
      <c r="FR9" s="123" t="s">
        <v>922</v>
      </c>
      <c r="FS9" s="123" t="s">
        <v>922</v>
      </c>
      <c r="FT9" s="123" t="s">
        <v>922</v>
      </c>
      <c r="FU9" s="123" t="s">
        <v>922</v>
      </c>
      <c r="FV9" s="123" t="s">
        <v>922</v>
      </c>
      <c r="FW9" s="123" t="s">
        <v>922</v>
      </c>
      <c r="FX9" s="123" t="s">
        <v>922</v>
      </c>
      <c r="FY9" s="123" t="s">
        <v>922</v>
      </c>
      <c r="FZ9" s="123" t="s">
        <v>922</v>
      </c>
      <c r="GA9" s="123" t="s">
        <v>922</v>
      </c>
      <c r="GB9" s="123" t="s">
        <v>922</v>
      </c>
      <c r="GC9" s="123" t="s">
        <v>922</v>
      </c>
      <c r="GD9" s="123" t="s">
        <v>922</v>
      </c>
      <c r="GE9" s="123" t="s">
        <v>922</v>
      </c>
      <c r="GF9" s="123" t="s">
        <v>922</v>
      </c>
      <c r="GG9" s="123" t="s">
        <v>922</v>
      </c>
      <c r="GH9" s="123" t="s">
        <v>922</v>
      </c>
      <c r="GI9" s="123" t="s">
        <v>922</v>
      </c>
      <c r="GJ9" s="123" t="s">
        <v>922</v>
      </c>
      <c r="GK9" s="123" t="s">
        <v>922</v>
      </c>
      <c r="GL9" s="123" t="s">
        <v>922</v>
      </c>
      <c r="GM9" s="123" t="s">
        <v>922</v>
      </c>
      <c r="GN9" s="123" t="s">
        <v>922</v>
      </c>
      <c r="GO9" s="123" t="s">
        <v>922</v>
      </c>
      <c r="GP9" s="123" t="s">
        <v>922</v>
      </c>
      <c r="GQ9" s="123" t="s">
        <v>922</v>
      </c>
      <c r="GR9" s="123" t="s">
        <v>922</v>
      </c>
      <c r="GS9" s="123" t="s">
        <v>922</v>
      </c>
      <c r="GT9" s="123" t="s">
        <v>922</v>
      </c>
      <c r="GU9" s="123" t="s">
        <v>922</v>
      </c>
      <c r="GV9" s="123" t="s">
        <v>922</v>
      </c>
      <c r="GW9" s="123" t="s">
        <v>922</v>
      </c>
      <c r="GX9" s="123" t="s">
        <v>922</v>
      </c>
      <c r="GY9" s="123" t="s">
        <v>920</v>
      </c>
      <c r="GZ9" s="123" t="s">
        <v>920</v>
      </c>
      <c r="HA9" s="123" t="s">
        <v>921</v>
      </c>
      <c r="HB9" s="123" t="s">
        <v>921</v>
      </c>
      <c r="HC9" s="123" t="s">
        <v>920</v>
      </c>
      <c r="HD9" s="123" t="s">
        <v>920</v>
      </c>
      <c r="HE9" s="123" t="s">
        <v>920</v>
      </c>
      <c r="HF9" s="123" t="s">
        <v>920</v>
      </c>
      <c r="HG9" s="123" t="s">
        <v>920</v>
      </c>
      <c r="HH9" s="123" t="s">
        <v>920</v>
      </c>
      <c r="HI9" s="123" t="s">
        <v>920</v>
      </c>
      <c r="HJ9" s="123" t="s">
        <v>920</v>
      </c>
      <c r="HK9" s="123" t="s">
        <v>920</v>
      </c>
      <c r="HL9" s="123" t="s">
        <v>920</v>
      </c>
      <c r="HM9" s="123" t="s">
        <v>920</v>
      </c>
      <c r="HN9" s="123" t="s">
        <v>920</v>
      </c>
      <c r="HO9" s="123" t="s">
        <v>920</v>
      </c>
      <c r="HP9" s="123" t="s">
        <v>920</v>
      </c>
      <c r="HQ9" s="123" t="s">
        <v>920</v>
      </c>
      <c r="HR9" s="123" t="s">
        <v>920</v>
      </c>
      <c r="HS9" s="123" t="s">
        <v>920</v>
      </c>
      <c r="HT9" s="123" t="s">
        <v>920</v>
      </c>
      <c r="HU9" s="123" t="s">
        <v>920</v>
      </c>
      <c r="HV9" s="123" t="s">
        <v>920</v>
      </c>
      <c r="HW9" s="123" t="s">
        <v>920</v>
      </c>
      <c r="HX9" s="123" t="s">
        <v>920</v>
      </c>
      <c r="HY9" s="123" t="s">
        <v>920</v>
      </c>
      <c r="HZ9" s="123" t="s">
        <v>920</v>
      </c>
      <c r="IA9" s="123" t="s">
        <v>920</v>
      </c>
      <c r="IB9" s="123" t="s">
        <v>920</v>
      </c>
      <c r="IC9" s="123" t="s">
        <v>920</v>
      </c>
      <c r="ID9" s="123" t="s">
        <v>920</v>
      </c>
      <c r="IE9" s="123" t="s">
        <v>920</v>
      </c>
      <c r="IF9" s="123" t="s">
        <v>920</v>
      </c>
      <c r="IG9" s="123" t="s">
        <v>920</v>
      </c>
      <c r="IH9" s="123" t="s">
        <v>920</v>
      </c>
      <c r="II9" s="123" t="s">
        <v>920</v>
      </c>
      <c r="IJ9" s="123" t="s">
        <v>920</v>
      </c>
      <c r="IK9" s="123" t="s">
        <v>920</v>
      </c>
      <c r="IL9" s="123" t="s">
        <v>920</v>
      </c>
      <c r="IM9" s="123" t="s">
        <v>920</v>
      </c>
      <c r="IN9" s="123" t="s">
        <v>920</v>
      </c>
      <c r="IO9" s="123" t="s">
        <v>920</v>
      </c>
      <c r="IP9" s="123" t="s">
        <v>920</v>
      </c>
      <c r="IQ9" s="123" t="s">
        <v>920</v>
      </c>
      <c r="IR9" s="123" t="s">
        <v>920</v>
      </c>
      <c r="IS9" s="123" t="s">
        <v>920</v>
      </c>
      <c r="IT9" s="123" t="s">
        <v>920</v>
      </c>
      <c r="IU9" s="123" t="s">
        <v>920</v>
      </c>
      <c r="IV9" s="123" t="s">
        <v>920</v>
      </c>
      <c r="IW9" s="123" t="s">
        <v>920</v>
      </c>
      <c r="IX9" s="123" t="s">
        <v>920</v>
      </c>
      <c r="IY9" s="123" t="s">
        <v>920</v>
      </c>
      <c r="IZ9" s="123" t="s">
        <v>920</v>
      </c>
      <c r="JA9" s="123" t="s">
        <v>920</v>
      </c>
      <c r="JB9" s="123" t="s">
        <v>920</v>
      </c>
      <c r="JC9" s="123" t="s">
        <v>920</v>
      </c>
      <c r="JD9" s="123" t="s">
        <v>919</v>
      </c>
      <c r="JE9" s="123" t="s">
        <v>919</v>
      </c>
      <c r="JF9" s="123" t="s">
        <v>919</v>
      </c>
      <c r="JG9" s="123" t="s">
        <v>919</v>
      </c>
      <c r="JH9" s="123" t="s">
        <v>919</v>
      </c>
      <c r="JI9" s="123" t="s">
        <v>919</v>
      </c>
      <c r="JJ9" s="123" t="s">
        <v>919</v>
      </c>
      <c r="JK9" s="123" t="s">
        <v>919</v>
      </c>
      <c r="JL9" s="123" t="s">
        <v>919</v>
      </c>
      <c r="JM9" s="123" t="s">
        <v>919</v>
      </c>
      <c r="JN9" s="123" t="s">
        <v>919</v>
      </c>
      <c r="JO9" s="123" t="s">
        <v>919</v>
      </c>
      <c r="JP9" s="123" t="s">
        <v>919</v>
      </c>
      <c r="JQ9" s="123" t="s">
        <v>919</v>
      </c>
      <c r="JR9" s="123" t="s">
        <v>919</v>
      </c>
      <c r="JS9" s="123" t="s">
        <v>919</v>
      </c>
      <c r="JT9" s="123" t="s">
        <v>919</v>
      </c>
      <c r="JU9" s="123" t="s">
        <v>919</v>
      </c>
      <c r="JV9" s="123" t="s">
        <v>919</v>
      </c>
      <c r="JW9" s="123" t="s">
        <v>919</v>
      </c>
      <c r="JX9" s="123" t="s">
        <v>919</v>
      </c>
      <c r="JY9" s="123" t="s">
        <v>919</v>
      </c>
      <c r="JZ9" s="123" t="s">
        <v>919</v>
      </c>
      <c r="KA9" s="123" t="s">
        <v>919</v>
      </c>
      <c r="KB9" s="123" t="s">
        <v>919</v>
      </c>
      <c r="KC9" s="123" t="s">
        <v>919</v>
      </c>
      <c r="KD9" s="123" t="s">
        <v>919</v>
      </c>
      <c r="KE9" s="123" t="s">
        <v>919</v>
      </c>
      <c r="KF9" s="123" t="s">
        <v>919</v>
      </c>
      <c r="KG9" s="123" t="s">
        <v>919</v>
      </c>
      <c r="KH9" s="123" t="s">
        <v>919</v>
      </c>
      <c r="KI9" s="123" t="s">
        <v>919</v>
      </c>
      <c r="KJ9" s="123" t="s">
        <v>919</v>
      </c>
      <c r="KK9" s="123" t="s">
        <v>919</v>
      </c>
      <c r="KL9" s="123" t="s">
        <v>919</v>
      </c>
      <c r="KM9" s="123" t="s">
        <v>919</v>
      </c>
      <c r="KN9" s="123" t="s">
        <v>919</v>
      </c>
      <c r="KO9" s="123" t="s">
        <v>919</v>
      </c>
      <c r="KP9" s="123" t="s">
        <v>919</v>
      </c>
      <c r="KQ9" s="123" t="s">
        <v>919</v>
      </c>
      <c r="KR9" s="123" t="s">
        <v>919</v>
      </c>
      <c r="KS9" s="123" t="s">
        <v>919</v>
      </c>
      <c r="KT9" s="123" t="s">
        <v>919</v>
      </c>
      <c r="KU9" s="123" t="s">
        <v>919</v>
      </c>
      <c r="KV9" s="123" t="s">
        <v>919</v>
      </c>
      <c r="KW9" s="123" t="s">
        <v>919</v>
      </c>
      <c r="KX9" s="123" t="s">
        <v>919</v>
      </c>
      <c r="KY9" s="123" t="s">
        <v>919</v>
      </c>
      <c r="KZ9" s="123" t="s">
        <v>919</v>
      </c>
      <c r="LA9" s="123" t="s">
        <v>919</v>
      </c>
      <c r="LB9" s="123" t="s">
        <v>919</v>
      </c>
      <c r="LC9" s="123" t="s">
        <v>918</v>
      </c>
      <c r="LD9" s="123" t="s">
        <v>918</v>
      </c>
      <c r="LE9" s="123" t="s">
        <v>918</v>
      </c>
      <c r="LF9" s="123" t="s">
        <v>918</v>
      </c>
      <c r="LG9" s="123" t="s">
        <v>918</v>
      </c>
      <c r="LH9" s="123" t="s">
        <v>918</v>
      </c>
      <c r="LI9" s="123" t="s">
        <v>918</v>
      </c>
      <c r="LJ9" s="123" t="s">
        <v>918</v>
      </c>
      <c r="LK9" s="123" t="s">
        <v>918</v>
      </c>
      <c r="LL9" s="123" t="s">
        <v>918</v>
      </c>
      <c r="LM9" s="123" t="s">
        <v>918</v>
      </c>
      <c r="LN9" s="123" t="s">
        <v>918</v>
      </c>
      <c r="LO9" s="123" t="s">
        <v>918</v>
      </c>
      <c r="LP9" s="123" t="s">
        <v>918</v>
      </c>
      <c r="LQ9" s="123" t="s">
        <v>918</v>
      </c>
      <c r="LR9" s="123" t="s">
        <v>918</v>
      </c>
      <c r="LS9" s="123" t="s">
        <v>918</v>
      </c>
      <c r="LT9" s="123" t="s">
        <v>918</v>
      </c>
      <c r="LU9" s="123" t="s">
        <v>918</v>
      </c>
      <c r="LV9" s="123" t="s">
        <v>776</v>
      </c>
      <c r="LW9" s="123" t="s">
        <v>776</v>
      </c>
      <c r="LX9" s="123" t="s">
        <v>776</v>
      </c>
      <c r="LY9" s="123" t="s">
        <v>776</v>
      </c>
      <c r="LZ9" s="123" t="s">
        <v>776</v>
      </c>
      <c r="MA9" s="123" t="s">
        <v>776</v>
      </c>
      <c r="MB9" s="123" t="s">
        <v>776</v>
      </c>
      <c r="MC9" s="123" t="s">
        <v>776</v>
      </c>
      <c r="MD9" s="123" t="s">
        <v>776</v>
      </c>
      <c r="ME9" s="123" t="s">
        <v>776</v>
      </c>
      <c r="MF9" s="123" t="s">
        <v>776</v>
      </c>
      <c r="MG9" s="123" t="s">
        <v>776</v>
      </c>
      <c r="MH9" s="123" t="s">
        <v>776</v>
      </c>
      <c r="MI9" s="123" t="s">
        <v>776</v>
      </c>
      <c r="MJ9" s="123" t="s">
        <v>776</v>
      </c>
      <c r="MK9" s="123" t="s">
        <v>776</v>
      </c>
      <c r="ML9" s="123" t="s">
        <v>776</v>
      </c>
      <c r="MM9" s="123" t="s">
        <v>776</v>
      </c>
      <c r="MN9" s="123" t="s">
        <v>917</v>
      </c>
      <c r="MO9" s="123" t="s">
        <v>917</v>
      </c>
      <c r="MP9" s="123" t="s">
        <v>917</v>
      </c>
      <c r="MQ9" s="123" t="s">
        <v>917</v>
      </c>
      <c r="MR9" s="123" t="s">
        <v>917</v>
      </c>
      <c r="MS9" s="123" t="s">
        <v>917</v>
      </c>
      <c r="MT9" s="123" t="s">
        <v>917</v>
      </c>
      <c r="MU9" s="123" t="s">
        <v>917</v>
      </c>
      <c r="MV9" s="123" t="s">
        <v>917</v>
      </c>
      <c r="MW9" s="123" t="s">
        <v>917</v>
      </c>
      <c r="MX9" s="123" t="s">
        <v>917</v>
      </c>
      <c r="MY9" s="123" t="s">
        <v>917</v>
      </c>
      <c r="MZ9" s="123" t="s">
        <v>917</v>
      </c>
      <c r="NA9" s="123" t="s">
        <v>917</v>
      </c>
      <c r="NB9" s="123" t="s">
        <v>917</v>
      </c>
      <c r="NC9" s="123" t="s">
        <v>917</v>
      </c>
      <c r="ND9" s="123" t="s">
        <v>916</v>
      </c>
      <c r="NE9" s="123" t="s">
        <v>916</v>
      </c>
      <c r="NF9" s="123" t="s">
        <v>916</v>
      </c>
      <c r="NG9" s="123" t="s">
        <v>916</v>
      </c>
      <c r="NH9" s="123" t="s">
        <v>916</v>
      </c>
      <c r="NI9" s="123" t="s">
        <v>916</v>
      </c>
      <c r="NJ9" s="123" t="s">
        <v>916</v>
      </c>
      <c r="NK9" s="123" t="s">
        <v>916</v>
      </c>
      <c r="NL9" s="123" t="s">
        <v>916</v>
      </c>
      <c r="NM9" s="123" t="s">
        <v>916</v>
      </c>
      <c r="NN9" s="123" t="s">
        <v>916</v>
      </c>
      <c r="NO9" s="123" t="s">
        <v>916</v>
      </c>
      <c r="NP9" s="123" t="s">
        <v>916</v>
      </c>
      <c r="NQ9" s="123" t="s">
        <v>916</v>
      </c>
      <c r="NR9" s="123" t="s">
        <v>916</v>
      </c>
      <c r="NS9" s="123" t="s">
        <v>916</v>
      </c>
      <c r="NT9" s="123" t="s">
        <v>916</v>
      </c>
      <c r="NU9" s="123" t="s">
        <v>916</v>
      </c>
      <c r="NV9" s="123" t="s">
        <v>916</v>
      </c>
      <c r="NW9" s="123" t="s">
        <v>916</v>
      </c>
      <c r="NX9" s="123" t="s">
        <v>916</v>
      </c>
      <c r="NY9" s="123" t="s">
        <v>916</v>
      </c>
      <c r="NZ9" s="123" t="s">
        <v>916</v>
      </c>
      <c r="OA9" s="123" t="s">
        <v>916</v>
      </c>
      <c r="OB9" s="123" t="s">
        <v>916</v>
      </c>
      <c r="OC9" s="123" t="s">
        <v>916</v>
      </c>
      <c r="OD9" s="123" t="s">
        <v>916</v>
      </c>
      <c r="OE9" s="123" t="s">
        <v>916</v>
      </c>
      <c r="OF9" s="123" t="s">
        <v>916</v>
      </c>
      <c r="OG9" s="123" t="s">
        <v>916</v>
      </c>
      <c r="OH9" s="123" t="s">
        <v>916</v>
      </c>
      <c r="OI9" s="123" t="s">
        <v>916</v>
      </c>
      <c r="OJ9" s="123" t="s">
        <v>916</v>
      </c>
      <c r="OK9" s="123" t="s">
        <v>916</v>
      </c>
      <c r="OL9" s="123" t="s">
        <v>916</v>
      </c>
      <c r="OM9" s="123" t="s">
        <v>916</v>
      </c>
      <c r="ON9" s="123" t="s">
        <v>916</v>
      </c>
      <c r="OO9" s="123" t="s">
        <v>916</v>
      </c>
      <c r="OP9" s="123" t="s">
        <v>916</v>
      </c>
      <c r="OQ9" s="123" t="s">
        <v>916</v>
      </c>
      <c r="OR9" s="123" t="s">
        <v>916</v>
      </c>
      <c r="OS9" s="123" t="s">
        <v>916</v>
      </c>
      <c r="OT9" s="123" t="s">
        <v>916</v>
      </c>
      <c r="OU9" s="123" t="s">
        <v>916</v>
      </c>
      <c r="OV9" s="123" t="s">
        <v>916</v>
      </c>
      <c r="OW9" s="123" t="s">
        <v>916</v>
      </c>
      <c r="OX9" s="123" t="s">
        <v>916</v>
      </c>
      <c r="OY9" s="123" t="s">
        <v>916</v>
      </c>
      <c r="OZ9" s="123" t="s">
        <v>916</v>
      </c>
      <c r="PA9" s="123" t="s">
        <v>916</v>
      </c>
      <c r="PB9" s="123" t="s">
        <v>916</v>
      </c>
      <c r="PC9" s="123" t="s">
        <v>916</v>
      </c>
      <c r="PD9" s="123" t="s">
        <v>916</v>
      </c>
      <c r="PE9" s="123" t="s">
        <v>916</v>
      </c>
      <c r="PF9" s="123" t="s">
        <v>916</v>
      </c>
    </row>
    <row r="10" spans="1:422" s="208" customFormat="1" ht="14.45" customHeight="1" x14ac:dyDescent="0.3">
      <c r="A10" s="229"/>
      <c r="B10" s="229"/>
      <c r="C10" s="229"/>
      <c r="D10" s="229"/>
      <c r="E10" s="229"/>
      <c r="F10" s="229"/>
      <c r="G10" s="229"/>
      <c r="H10" s="229"/>
      <c r="I10" s="229"/>
      <c r="J10" s="228"/>
      <c r="K10" s="228"/>
      <c r="L10" s="228"/>
      <c r="M10" s="227" t="s">
        <v>915</v>
      </c>
      <c r="N10" s="226" t="s">
        <v>914</v>
      </c>
      <c r="O10" s="226" t="s">
        <v>913</v>
      </c>
      <c r="Q10" s="86">
        <f>3</f>
        <v>3</v>
      </c>
      <c r="R10" s="86">
        <f t="shared" ref="R10:CC10" si="0">Q10+1</f>
        <v>4</v>
      </c>
      <c r="S10" s="86">
        <f t="shared" si="0"/>
        <v>5</v>
      </c>
      <c r="T10" s="86">
        <f t="shared" si="0"/>
        <v>6</v>
      </c>
      <c r="U10" s="86">
        <f t="shared" si="0"/>
        <v>7</v>
      </c>
      <c r="V10" s="86">
        <f t="shared" si="0"/>
        <v>8</v>
      </c>
      <c r="W10" s="86">
        <f t="shared" si="0"/>
        <v>9</v>
      </c>
      <c r="X10" s="86">
        <f t="shared" si="0"/>
        <v>10</v>
      </c>
      <c r="Y10" s="86">
        <f t="shared" si="0"/>
        <v>11</v>
      </c>
      <c r="Z10" s="86">
        <f t="shared" si="0"/>
        <v>12</v>
      </c>
      <c r="AA10" s="86">
        <f t="shared" si="0"/>
        <v>13</v>
      </c>
      <c r="AB10" s="86">
        <f t="shared" si="0"/>
        <v>14</v>
      </c>
      <c r="AC10" s="86">
        <f t="shared" si="0"/>
        <v>15</v>
      </c>
      <c r="AD10" s="86">
        <f t="shared" si="0"/>
        <v>16</v>
      </c>
      <c r="AE10" s="86">
        <f t="shared" si="0"/>
        <v>17</v>
      </c>
      <c r="AF10" s="86">
        <f t="shared" si="0"/>
        <v>18</v>
      </c>
      <c r="AG10" s="86">
        <f t="shared" si="0"/>
        <v>19</v>
      </c>
      <c r="AH10" s="86">
        <f t="shared" si="0"/>
        <v>20</v>
      </c>
      <c r="AI10" s="86">
        <f t="shared" si="0"/>
        <v>21</v>
      </c>
      <c r="AJ10" s="86">
        <f t="shared" si="0"/>
        <v>22</v>
      </c>
      <c r="AK10" s="86">
        <f t="shared" si="0"/>
        <v>23</v>
      </c>
      <c r="AL10" s="86">
        <f t="shared" si="0"/>
        <v>24</v>
      </c>
      <c r="AM10" s="86">
        <f t="shared" si="0"/>
        <v>25</v>
      </c>
      <c r="AN10" s="86">
        <f t="shared" si="0"/>
        <v>26</v>
      </c>
      <c r="AO10" s="86">
        <f t="shared" si="0"/>
        <v>27</v>
      </c>
      <c r="AP10" s="86">
        <f t="shared" si="0"/>
        <v>28</v>
      </c>
      <c r="AQ10" s="86">
        <f t="shared" si="0"/>
        <v>29</v>
      </c>
      <c r="AR10" s="86">
        <f t="shared" si="0"/>
        <v>30</v>
      </c>
      <c r="AS10" s="86">
        <f t="shared" si="0"/>
        <v>31</v>
      </c>
      <c r="AT10" s="86">
        <f t="shared" si="0"/>
        <v>32</v>
      </c>
      <c r="AU10" s="86">
        <f t="shared" si="0"/>
        <v>33</v>
      </c>
      <c r="AV10" s="86">
        <f t="shared" si="0"/>
        <v>34</v>
      </c>
      <c r="AW10" s="86">
        <f t="shared" si="0"/>
        <v>35</v>
      </c>
      <c r="AX10" s="86">
        <f t="shared" si="0"/>
        <v>36</v>
      </c>
      <c r="AY10" s="86">
        <f t="shared" si="0"/>
        <v>37</v>
      </c>
      <c r="AZ10" s="86">
        <f t="shared" si="0"/>
        <v>38</v>
      </c>
      <c r="BA10" s="86">
        <f t="shared" si="0"/>
        <v>39</v>
      </c>
      <c r="BB10" s="86">
        <f t="shared" si="0"/>
        <v>40</v>
      </c>
      <c r="BC10" s="86">
        <f t="shared" si="0"/>
        <v>41</v>
      </c>
      <c r="BD10" s="86">
        <f t="shared" si="0"/>
        <v>42</v>
      </c>
      <c r="BE10" s="86">
        <f t="shared" si="0"/>
        <v>43</v>
      </c>
      <c r="BF10" s="86">
        <f t="shared" si="0"/>
        <v>44</v>
      </c>
      <c r="BG10" s="86">
        <f t="shared" si="0"/>
        <v>45</v>
      </c>
      <c r="BH10" s="86">
        <f t="shared" si="0"/>
        <v>46</v>
      </c>
      <c r="BI10" s="86">
        <f t="shared" si="0"/>
        <v>47</v>
      </c>
      <c r="BJ10" s="86">
        <f t="shared" si="0"/>
        <v>48</v>
      </c>
      <c r="BK10" s="86">
        <f t="shared" si="0"/>
        <v>49</v>
      </c>
      <c r="BL10" s="86">
        <f t="shared" si="0"/>
        <v>50</v>
      </c>
      <c r="BM10" s="86">
        <f t="shared" si="0"/>
        <v>51</v>
      </c>
      <c r="BN10" s="86">
        <f t="shared" si="0"/>
        <v>52</v>
      </c>
      <c r="BO10" s="86">
        <f t="shared" si="0"/>
        <v>53</v>
      </c>
      <c r="BP10" s="86">
        <f t="shared" si="0"/>
        <v>54</v>
      </c>
      <c r="BQ10" s="86">
        <f t="shared" si="0"/>
        <v>55</v>
      </c>
      <c r="BR10" s="86">
        <f t="shared" si="0"/>
        <v>56</v>
      </c>
      <c r="BS10" s="86">
        <f t="shared" si="0"/>
        <v>57</v>
      </c>
      <c r="BT10" s="86">
        <f t="shared" si="0"/>
        <v>58</v>
      </c>
      <c r="BU10" s="86">
        <f t="shared" si="0"/>
        <v>59</v>
      </c>
      <c r="BV10" s="86">
        <f t="shared" si="0"/>
        <v>60</v>
      </c>
      <c r="BW10" s="86">
        <f t="shared" si="0"/>
        <v>61</v>
      </c>
      <c r="BX10" s="86">
        <f t="shared" si="0"/>
        <v>62</v>
      </c>
      <c r="BY10" s="86">
        <f t="shared" si="0"/>
        <v>63</v>
      </c>
      <c r="BZ10" s="86">
        <f t="shared" si="0"/>
        <v>64</v>
      </c>
      <c r="CA10" s="86">
        <f t="shared" si="0"/>
        <v>65</v>
      </c>
      <c r="CB10" s="86">
        <f t="shared" si="0"/>
        <v>66</v>
      </c>
      <c r="CC10" s="86">
        <f t="shared" si="0"/>
        <v>67</v>
      </c>
      <c r="CD10" s="86">
        <f t="shared" ref="CD10:EO10" si="1">CC10+1</f>
        <v>68</v>
      </c>
      <c r="CE10" s="86">
        <f t="shared" si="1"/>
        <v>69</v>
      </c>
      <c r="CF10" s="86">
        <f t="shared" si="1"/>
        <v>70</v>
      </c>
      <c r="CG10" s="86">
        <f t="shared" si="1"/>
        <v>71</v>
      </c>
      <c r="CH10" s="86">
        <f t="shared" si="1"/>
        <v>72</v>
      </c>
      <c r="CI10" s="86">
        <f t="shared" si="1"/>
        <v>73</v>
      </c>
      <c r="CJ10" s="86">
        <f t="shared" si="1"/>
        <v>74</v>
      </c>
      <c r="CK10" s="86">
        <f t="shared" si="1"/>
        <v>75</v>
      </c>
      <c r="CL10" s="86">
        <f t="shared" si="1"/>
        <v>76</v>
      </c>
      <c r="CM10" s="86">
        <f t="shared" si="1"/>
        <v>77</v>
      </c>
      <c r="CN10" s="86">
        <f t="shared" si="1"/>
        <v>78</v>
      </c>
      <c r="CO10" s="86">
        <f t="shared" si="1"/>
        <v>79</v>
      </c>
      <c r="CP10" s="86">
        <f t="shared" si="1"/>
        <v>80</v>
      </c>
      <c r="CQ10" s="86">
        <f t="shared" si="1"/>
        <v>81</v>
      </c>
      <c r="CR10" s="86">
        <f t="shared" si="1"/>
        <v>82</v>
      </c>
      <c r="CS10" s="86">
        <f t="shared" si="1"/>
        <v>83</v>
      </c>
      <c r="CT10" s="86">
        <f t="shared" si="1"/>
        <v>84</v>
      </c>
      <c r="CU10" s="86">
        <f t="shared" si="1"/>
        <v>85</v>
      </c>
      <c r="CV10" s="86">
        <f t="shared" si="1"/>
        <v>86</v>
      </c>
      <c r="CW10" s="86">
        <f t="shared" si="1"/>
        <v>87</v>
      </c>
      <c r="CX10" s="86">
        <f t="shared" si="1"/>
        <v>88</v>
      </c>
      <c r="CY10" s="86">
        <f t="shared" si="1"/>
        <v>89</v>
      </c>
      <c r="CZ10" s="86">
        <f t="shared" si="1"/>
        <v>90</v>
      </c>
      <c r="DA10" s="86">
        <f t="shared" si="1"/>
        <v>91</v>
      </c>
      <c r="DB10" s="86">
        <f t="shared" si="1"/>
        <v>92</v>
      </c>
      <c r="DC10" s="86">
        <f t="shared" si="1"/>
        <v>93</v>
      </c>
      <c r="DD10" s="86">
        <f t="shared" si="1"/>
        <v>94</v>
      </c>
      <c r="DE10" s="86">
        <f t="shared" si="1"/>
        <v>95</v>
      </c>
      <c r="DF10" s="86">
        <f t="shared" si="1"/>
        <v>96</v>
      </c>
      <c r="DG10" s="86">
        <f t="shared" si="1"/>
        <v>97</v>
      </c>
      <c r="DH10" s="86">
        <f t="shared" si="1"/>
        <v>98</v>
      </c>
      <c r="DI10" s="86">
        <f t="shared" si="1"/>
        <v>99</v>
      </c>
      <c r="DJ10" s="86">
        <f t="shared" si="1"/>
        <v>100</v>
      </c>
      <c r="DK10" s="86">
        <f t="shared" si="1"/>
        <v>101</v>
      </c>
      <c r="DL10" s="86">
        <f t="shared" si="1"/>
        <v>102</v>
      </c>
      <c r="DM10" s="86">
        <f t="shared" si="1"/>
        <v>103</v>
      </c>
      <c r="DN10" s="86">
        <f t="shared" si="1"/>
        <v>104</v>
      </c>
      <c r="DO10" s="86">
        <f t="shared" si="1"/>
        <v>105</v>
      </c>
      <c r="DP10" s="86">
        <f t="shared" si="1"/>
        <v>106</v>
      </c>
      <c r="DQ10" s="86">
        <f t="shared" si="1"/>
        <v>107</v>
      </c>
      <c r="DR10" s="86">
        <f t="shared" si="1"/>
        <v>108</v>
      </c>
      <c r="DS10" s="86">
        <f t="shared" si="1"/>
        <v>109</v>
      </c>
      <c r="DT10" s="86">
        <f t="shared" si="1"/>
        <v>110</v>
      </c>
      <c r="DU10" s="86">
        <f t="shared" si="1"/>
        <v>111</v>
      </c>
      <c r="DV10" s="86">
        <f t="shared" si="1"/>
        <v>112</v>
      </c>
      <c r="DW10" s="86">
        <f t="shared" si="1"/>
        <v>113</v>
      </c>
      <c r="DX10" s="86">
        <f t="shared" si="1"/>
        <v>114</v>
      </c>
      <c r="DY10" s="86">
        <f t="shared" si="1"/>
        <v>115</v>
      </c>
      <c r="DZ10" s="86">
        <f t="shared" si="1"/>
        <v>116</v>
      </c>
      <c r="EA10" s="86">
        <f t="shared" si="1"/>
        <v>117</v>
      </c>
      <c r="EB10" s="86">
        <f t="shared" si="1"/>
        <v>118</v>
      </c>
      <c r="EC10" s="86">
        <f t="shared" si="1"/>
        <v>119</v>
      </c>
      <c r="ED10" s="86">
        <f t="shared" si="1"/>
        <v>120</v>
      </c>
      <c r="EE10" s="86">
        <f t="shared" si="1"/>
        <v>121</v>
      </c>
      <c r="EF10" s="86">
        <f t="shared" si="1"/>
        <v>122</v>
      </c>
      <c r="EG10" s="86">
        <f t="shared" si="1"/>
        <v>123</v>
      </c>
      <c r="EH10" s="86">
        <f t="shared" si="1"/>
        <v>124</v>
      </c>
      <c r="EI10" s="86">
        <f t="shared" si="1"/>
        <v>125</v>
      </c>
      <c r="EJ10" s="86">
        <f t="shared" si="1"/>
        <v>126</v>
      </c>
      <c r="EK10" s="86">
        <f t="shared" si="1"/>
        <v>127</v>
      </c>
      <c r="EL10" s="86">
        <f t="shared" si="1"/>
        <v>128</v>
      </c>
      <c r="EM10" s="86">
        <f t="shared" si="1"/>
        <v>129</v>
      </c>
      <c r="EN10" s="86">
        <f t="shared" si="1"/>
        <v>130</v>
      </c>
      <c r="EO10" s="86">
        <f t="shared" si="1"/>
        <v>131</v>
      </c>
      <c r="EP10" s="86">
        <f t="shared" ref="EP10:HA10" si="2">EO10+1</f>
        <v>132</v>
      </c>
      <c r="EQ10" s="86">
        <f t="shared" si="2"/>
        <v>133</v>
      </c>
      <c r="ER10" s="86">
        <f t="shared" si="2"/>
        <v>134</v>
      </c>
      <c r="ES10" s="86">
        <f t="shared" si="2"/>
        <v>135</v>
      </c>
      <c r="ET10" s="86">
        <f t="shared" si="2"/>
        <v>136</v>
      </c>
      <c r="EU10" s="86">
        <f t="shared" si="2"/>
        <v>137</v>
      </c>
      <c r="EV10" s="86">
        <f t="shared" si="2"/>
        <v>138</v>
      </c>
      <c r="EW10" s="86">
        <f t="shared" si="2"/>
        <v>139</v>
      </c>
      <c r="EX10" s="86">
        <f t="shared" si="2"/>
        <v>140</v>
      </c>
      <c r="EY10" s="86">
        <f t="shared" si="2"/>
        <v>141</v>
      </c>
      <c r="EZ10" s="86">
        <f t="shared" si="2"/>
        <v>142</v>
      </c>
      <c r="FA10" s="86">
        <f t="shared" si="2"/>
        <v>143</v>
      </c>
      <c r="FB10" s="86">
        <f t="shared" si="2"/>
        <v>144</v>
      </c>
      <c r="FC10" s="86">
        <f t="shared" si="2"/>
        <v>145</v>
      </c>
      <c r="FD10" s="86">
        <f t="shared" si="2"/>
        <v>146</v>
      </c>
      <c r="FE10" s="86">
        <f t="shared" si="2"/>
        <v>147</v>
      </c>
      <c r="FF10" s="86">
        <f t="shared" si="2"/>
        <v>148</v>
      </c>
      <c r="FG10" s="86">
        <f t="shared" si="2"/>
        <v>149</v>
      </c>
      <c r="FH10" s="86">
        <f t="shared" si="2"/>
        <v>150</v>
      </c>
      <c r="FI10" s="86">
        <f t="shared" si="2"/>
        <v>151</v>
      </c>
      <c r="FJ10" s="86">
        <f t="shared" si="2"/>
        <v>152</v>
      </c>
      <c r="FK10" s="86">
        <f t="shared" si="2"/>
        <v>153</v>
      </c>
      <c r="FL10" s="86">
        <f t="shared" si="2"/>
        <v>154</v>
      </c>
      <c r="FM10" s="86">
        <f t="shared" si="2"/>
        <v>155</v>
      </c>
      <c r="FN10" s="86">
        <f t="shared" si="2"/>
        <v>156</v>
      </c>
      <c r="FO10" s="86">
        <f t="shared" si="2"/>
        <v>157</v>
      </c>
      <c r="FP10" s="86">
        <f t="shared" si="2"/>
        <v>158</v>
      </c>
      <c r="FQ10" s="86">
        <f t="shared" si="2"/>
        <v>159</v>
      </c>
      <c r="FR10" s="86">
        <f t="shared" si="2"/>
        <v>160</v>
      </c>
      <c r="FS10" s="86">
        <f t="shared" si="2"/>
        <v>161</v>
      </c>
      <c r="FT10" s="86">
        <f t="shared" si="2"/>
        <v>162</v>
      </c>
      <c r="FU10" s="86">
        <f t="shared" si="2"/>
        <v>163</v>
      </c>
      <c r="FV10" s="86">
        <f t="shared" si="2"/>
        <v>164</v>
      </c>
      <c r="FW10" s="86">
        <f t="shared" si="2"/>
        <v>165</v>
      </c>
      <c r="FX10" s="86">
        <f t="shared" si="2"/>
        <v>166</v>
      </c>
      <c r="FY10" s="86">
        <f t="shared" si="2"/>
        <v>167</v>
      </c>
      <c r="FZ10" s="86">
        <f t="shared" si="2"/>
        <v>168</v>
      </c>
      <c r="GA10" s="86">
        <f t="shared" si="2"/>
        <v>169</v>
      </c>
      <c r="GB10" s="86">
        <f t="shared" si="2"/>
        <v>170</v>
      </c>
      <c r="GC10" s="86">
        <f t="shared" si="2"/>
        <v>171</v>
      </c>
      <c r="GD10" s="86">
        <f t="shared" si="2"/>
        <v>172</v>
      </c>
      <c r="GE10" s="86">
        <f t="shared" si="2"/>
        <v>173</v>
      </c>
      <c r="GF10" s="86">
        <f t="shared" si="2"/>
        <v>174</v>
      </c>
      <c r="GG10" s="86">
        <f t="shared" si="2"/>
        <v>175</v>
      </c>
      <c r="GH10" s="86">
        <f t="shared" si="2"/>
        <v>176</v>
      </c>
      <c r="GI10" s="86">
        <f t="shared" si="2"/>
        <v>177</v>
      </c>
      <c r="GJ10" s="86">
        <f t="shared" si="2"/>
        <v>178</v>
      </c>
      <c r="GK10" s="86">
        <f t="shared" si="2"/>
        <v>179</v>
      </c>
      <c r="GL10" s="86">
        <f t="shared" si="2"/>
        <v>180</v>
      </c>
      <c r="GM10" s="86">
        <f t="shared" si="2"/>
        <v>181</v>
      </c>
      <c r="GN10" s="86">
        <f t="shared" si="2"/>
        <v>182</v>
      </c>
      <c r="GO10" s="86">
        <f t="shared" si="2"/>
        <v>183</v>
      </c>
      <c r="GP10" s="86">
        <f t="shared" si="2"/>
        <v>184</v>
      </c>
      <c r="GQ10" s="86">
        <f t="shared" si="2"/>
        <v>185</v>
      </c>
      <c r="GR10" s="86">
        <f t="shared" si="2"/>
        <v>186</v>
      </c>
      <c r="GS10" s="86">
        <f t="shared" si="2"/>
        <v>187</v>
      </c>
      <c r="GT10" s="86">
        <f t="shared" si="2"/>
        <v>188</v>
      </c>
      <c r="GU10" s="86">
        <f t="shared" si="2"/>
        <v>189</v>
      </c>
      <c r="GV10" s="86">
        <f t="shared" si="2"/>
        <v>190</v>
      </c>
      <c r="GW10" s="86">
        <f t="shared" si="2"/>
        <v>191</v>
      </c>
      <c r="GX10" s="86">
        <f t="shared" si="2"/>
        <v>192</v>
      </c>
      <c r="GY10" s="86">
        <f t="shared" si="2"/>
        <v>193</v>
      </c>
      <c r="GZ10" s="86">
        <f t="shared" si="2"/>
        <v>194</v>
      </c>
      <c r="HA10" s="86">
        <f t="shared" si="2"/>
        <v>195</v>
      </c>
      <c r="HB10" s="86">
        <f t="shared" ref="HB10:JM10" si="3">HA10+1</f>
        <v>196</v>
      </c>
      <c r="HC10" s="86">
        <f t="shared" si="3"/>
        <v>197</v>
      </c>
      <c r="HD10" s="86">
        <f t="shared" si="3"/>
        <v>198</v>
      </c>
      <c r="HE10" s="86">
        <f t="shared" si="3"/>
        <v>199</v>
      </c>
      <c r="HF10" s="86">
        <f t="shared" si="3"/>
        <v>200</v>
      </c>
      <c r="HG10" s="86">
        <f t="shared" si="3"/>
        <v>201</v>
      </c>
      <c r="HH10" s="86">
        <f t="shared" si="3"/>
        <v>202</v>
      </c>
      <c r="HI10" s="86">
        <f t="shared" si="3"/>
        <v>203</v>
      </c>
      <c r="HJ10" s="86">
        <f t="shared" si="3"/>
        <v>204</v>
      </c>
      <c r="HK10" s="86">
        <f t="shared" si="3"/>
        <v>205</v>
      </c>
      <c r="HL10" s="86">
        <f t="shared" si="3"/>
        <v>206</v>
      </c>
      <c r="HM10" s="86">
        <f t="shared" si="3"/>
        <v>207</v>
      </c>
      <c r="HN10" s="86">
        <f t="shared" si="3"/>
        <v>208</v>
      </c>
      <c r="HO10" s="86">
        <f t="shared" si="3"/>
        <v>209</v>
      </c>
      <c r="HP10" s="86">
        <f t="shared" si="3"/>
        <v>210</v>
      </c>
      <c r="HQ10" s="86">
        <f t="shared" si="3"/>
        <v>211</v>
      </c>
      <c r="HR10" s="86">
        <f t="shared" si="3"/>
        <v>212</v>
      </c>
      <c r="HS10" s="86">
        <f t="shared" si="3"/>
        <v>213</v>
      </c>
      <c r="HT10" s="86">
        <f t="shared" si="3"/>
        <v>214</v>
      </c>
      <c r="HU10" s="86">
        <f t="shared" si="3"/>
        <v>215</v>
      </c>
      <c r="HV10" s="86">
        <f t="shared" si="3"/>
        <v>216</v>
      </c>
      <c r="HW10" s="86">
        <f t="shared" si="3"/>
        <v>217</v>
      </c>
      <c r="HX10" s="86">
        <f t="shared" si="3"/>
        <v>218</v>
      </c>
      <c r="HY10" s="86">
        <f t="shared" si="3"/>
        <v>219</v>
      </c>
      <c r="HZ10" s="86">
        <f t="shared" si="3"/>
        <v>220</v>
      </c>
      <c r="IA10" s="86">
        <f t="shared" si="3"/>
        <v>221</v>
      </c>
      <c r="IB10" s="86">
        <f t="shared" si="3"/>
        <v>222</v>
      </c>
      <c r="IC10" s="86">
        <f t="shared" si="3"/>
        <v>223</v>
      </c>
      <c r="ID10" s="86">
        <f t="shared" si="3"/>
        <v>224</v>
      </c>
      <c r="IE10" s="86">
        <f t="shared" si="3"/>
        <v>225</v>
      </c>
      <c r="IF10" s="86">
        <f t="shared" si="3"/>
        <v>226</v>
      </c>
      <c r="IG10" s="86">
        <f t="shared" si="3"/>
        <v>227</v>
      </c>
      <c r="IH10" s="86">
        <f t="shared" si="3"/>
        <v>228</v>
      </c>
      <c r="II10" s="86">
        <f t="shared" si="3"/>
        <v>229</v>
      </c>
      <c r="IJ10" s="86">
        <f t="shared" si="3"/>
        <v>230</v>
      </c>
      <c r="IK10" s="86">
        <f t="shared" si="3"/>
        <v>231</v>
      </c>
      <c r="IL10" s="86">
        <f t="shared" si="3"/>
        <v>232</v>
      </c>
      <c r="IM10" s="86">
        <f t="shared" si="3"/>
        <v>233</v>
      </c>
      <c r="IN10" s="86">
        <f t="shared" si="3"/>
        <v>234</v>
      </c>
      <c r="IO10" s="86">
        <f t="shared" si="3"/>
        <v>235</v>
      </c>
      <c r="IP10" s="86">
        <f t="shared" si="3"/>
        <v>236</v>
      </c>
      <c r="IQ10" s="86">
        <f t="shared" si="3"/>
        <v>237</v>
      </c>
      <c r="IR10" s="86">
        <f t="shared" si="3"/>
        <v>238</v>
      </c>
      <c r="IS10" s="86">
        <f t="shared" si="3"/>
        <v>239</v>
      </c>
      <c r="IT10" s="86">
        <f t="shared" si="3"/>
        <v>240</v>
      </c>
      <c r="IU10" s="86">
        <f t="shared" si="3"/>
        <v>241</v>
      </c>
      <c r="IV10" s="86">
        <f t="shared" si="3"/>
        <v>242</v>
      </c>
      <c r="IW10" s="86">
        <f t="shared" si="3"/>
        <v>243</v>
      </c>
      <c r="IX10" s="86">
        <f t="shared" si="3"/>
        <v>244</v>
      </c>
      <c r="IY10" s="86">
        <f t="shared" si="3"/>
        <v>245</v>
      </c>
      <c r="IZ10" s="86">
        <f t="shared" si="3"/>
        <v>246</v>
      </c>
      <c r="JA10" s="86">
        <f t="shared" si="3"/>
        <v>247</v>
      </c>
      <c r="JB10" s="86">
        <f t="shared" si="3"/>
        <v>248</v>
      </c>
      <c r="JC10" s="86">
        <f t="shared" si="3"/>
        <v>249</v>
      </c>
      <c r="JD10" s="86">
        <f t="shared" si="3"/>
        <v>250</v>
      </c>
      <c r="JE10" s="86">
        <f t="shared" si="3"/>
        <v>251</v>
      </c>
      <c r="JF10" s="86">
        <f t="shared" si="3"/>
        <v>252</v>
      </c>
      <c r="JG10" s="86">
        <f t="shared" si="3"/>
        <v>253</v>
      </c>
      <c r="JH10" s="86">
        <f t="shared" si="3"/>
        <v>254</v>
      </c>
      <c r="JI10" s="86">
        <f t="shared" si="3"/>
        <v>255</v>
      </c>
      <c r="JJ10" s="86">
        <f t="shared" si="3"/>
        <v>256</v>
      </c>
      <c r="JK10" s="86">
        <f t="shared" si="3"/>
        <v>257</v>
      </c>
      <c r="JL10" s="86">
        <f t="shared" si="3"/>
        <v>258</v>
      </c>
      <c r="JM10" s="86">
        <f t="shared" si="3"/>
        <v>259</v>
      </c>
      <c r="JN10" s="86">
        <f t="shared" ref="JN10:LY10" si="4">JM10+1</f>
        <v>260</v>
      </c>
      <c r="JO10" s="86">
        <f t="shared" si="4"/>
        <v>261</v>
      </c>
      <c r="JP10" s="86">
        <f t="shared" si="4"/>
        <v>262</v>
      </c>
      <c r="JQ10" s="86">
        <f t="shared" si="4"/>
        <v>263</v>
      </c>
      <c r="JR10" s="86">
        <f t="shared" si="4"/>
        <v>264</v>
      </c>
      <c r="JS10" s="86">
        <f t="shared" si="4"/>
        <v>265</v>
      </c>
      <c r="JT10" s="86">
        <f t="shared" si="4"/>
        <v>266</v>
      </c>
      <c r="JU10" s="86">
        <f t="shared" si="4"/>
        <v>267</v>
      </c>
      <c r="JV10" s="86">
        <f t="shared" si="4"/>
        <v>268</v>
      </c>
      <c r="JW10" s="86">
        <f t="shared" si="4"/>
        <v>269</v>
      </c>
      <c r="JX10" s="86">
        <f t="shared" si="4"/>
        <v>270</v>
      </c>
      <c r="JY10" s="86">
        <f t="shared" si="4"/>
        <v>271</v>
      </c>
      <c r="JZ10" s="86">
        <f t="shared" si="4"/>
        <v>272</v>
      </c>
      <c r="KA10" s="86">
        <f t="shared" si="4"/>
        <v>273</v>
      </c>
      <c r="KB10" s="86">
        <f t="shared" si="4"/>
        <v>274</v>
      </c>
      <c r="KC10" s="86">
        <f t="shared" si="4"/>
        <v>275</v>
      </c>
      <c r="KD10" s="86">
        <f t="shared" si="4"/>
        <v>276</v>
      </c>
      <c r="KE10" s="86">
        <f t="shared" si="4"/>
        <v>277</v>
      </c>
      <c r="KF10" s="86">
        <f t="shared" si="4"/>
        <v>278</v>
      </c>
      <c r="KG10" s="86">
        <f t="shared" si="4"/>
        <v>279</v>
      </c>
      <c r="KH10" s="86">
        <f t="shared" si="4"/>
        <v>280</v>
      </c>
      <c r="KI10" s="86">
        <f t="shared" si="4"/>
        <v>281</v>
      </c>
      <c r="KJ10" s="86">
        <f t="shared" si="4"/>
        <v>282</v>
      </c>
      <c r="KK10" s="86">
        <f t="shared" si="4"/>
        <v>283</v>
      </c>
      <c r="KL10" s="86">
        <f t="shared" si="4"/>
        <v>284</v>
      </c>
      <c r="KM10" s="86">
        <f t="shared" si="4"/>
        <v>285</v>
      </c>
      <c r="KN10" s="86">
        <f t="shared" si="4"/>
        <v>286</v>
      </c>
      <c r="KO10" s="86">
        <f t="shared" si="4"/>
        <v>287</v>
      </c>
      <c r="KP10" s="86">
        <f t="shared" si="4"/>
        <v>288</v>
      </c>
      <c r="KQ10" s="86">
        <f t="shared" si="4"/>
        <v>289</v>
      </c>
      <c r="KR10" s="86">
        <f t="shared" si="4"/>
        <v>290</v>
      </c>
      <c r="KS10" s="86">
        <f t="shared" si="4"/>
        <v>291</v>
      </c>
      <c r="KT10" s="86">
        <f t="shared" si="4"/>
        <v>292</v>
      </c>
      <c r="KU10" s="86">
        <f t="shared" si="4"/>
        <v>293</v>
      </c>
      <c r="KV10" s="86">
        <f t="shared" si="4"/>
        <v>294</v>
      </c>
      <c r="KW10" s="86">
        <f t="shared" si="4"/>
        <v>295</v>
      </c>
      <c r="KX10" s="86">
        <f t="shared" si="4"/>
        <v>296</v>
      </c>
      <c r="KY10" s="86">
        <f t="shared" si="4"/>
        <v>297</v>
      </c>
      <c r="KZ10" s="86">
        <f t="shared" si="4"/>
        <v>298</v>
      </c>
      <c r="LA10" s="86">
        <f t="shared" si="4"/>
        <v>299</v>
      </c>
      <c r="LB10" s="86">
        <f t="shared" si="4"/>
        <v>300</v>
      </c>
      <c r="LC10" s="86">
        <f t="shared" si="4"/>
        <v>301</v>
      </c>
      <c r="LD10" s="86">
        <f t="shared" si="4"/>
        <v>302</v>
      </c>
      <c r="LE10" s="86">
        <f t="shared" si="4"/>
        <v>303</v>
      </c>
      <c r="LF10" s="86">
        <f t="shared" si="4"/>
        <v>304</v>
      </c>
      <c r="LG10" s="86">
        <f t="shared" si="4"/>
        <v>305</v>
      </c>
      <c r="LH10" s="86">
        <f t="shared" si="4"/>
        <v>306</v>
      </c>
      <c r="LI10" s="86">
        <f t="shared" si="4"/>
        <v>307</v>
      </c>
      <c r="LJ10" s="86">
        <f t="shared" si="4"/>
        <v>308</v>
      </c>
      <c r="LK10" s="86">
        <f t="shared" si="4"/>
        <v>309</v>
      </c>
      <c r="LL10" s="86">
        <f t="shared" si="4"/>
        <v>310</v>
      </c>
      <c r="LM10" s="86">
        <f t="shared" si="4"/>
        <v>311</v>
      </c>
      <c r="LN10" s="86">
        <f t="shared" si="4"/>
        <v>312</v>
      </c>
      <c r="LO10" s="86">
        <f t="shared" si="4"/>
        <v>313</v>
      </c>
      <c r="LP10" s="86">
        <f t="shared" si="4"/>
        <v>314</v>
      </c>
      <c r="LQ10" s="86">
        <f t="shared" si="4"/>
        <v>315</v>
      </c>
      <c r="LR10" s="86">
        <f t="shared" si="4"/>
        <v>316</v>
      </c>
      <c r="LS10" s="86">
        <f t="shared" si="4"/>
        <v>317</v>
      </c>
      <c r="LT10" s="86">
        <f t="shared" si="4"/>
        <v>318</v>
      </c>
      <c r="LU10" s="86">
        <f t="shared" si="4"/>
        <v>319</v>
      </c>
      <c r="LV10" s="86">
        <f t="shared" si="4"/>
        <v>320</v>
      </c>
      <c r="LW10" s="86">
        <f t="shared" si="4"/>
        <v>321</v>
      </c>
      <c r="LX10" s="86">
        <f t="shared" si="4"/>
        <v>322</v>
      </c>
      <c r="LY10" s="86">
        <f t="shared" si="4"/>
        <v>323</v>
      </c>
      <c r="LZ10" s="86">
        <f t="shared" ref="LZ10:OK10" si="5">LY10+1</f>
        <v>324</v>
      </c>
      <c r="MA10" s="86">
        <f t="shared" si="5"/>
        <v>325</v>
      </c>
      <c r="MB10" s="86">
        <f t="shared" si="5"/>
        <v>326</v>
      </c>
      <c r="MC10" s="86">
        <f t="shared" si="5"/>
        <v>327</v>
      </c>
      <c r="MD10" s="86">
        <f t="shared" si="5"/>
        <v>328</v>
      </c>
      <c r="ME10" s="86">
        <f t="shared" si="5"/>
        <v>329</v>
      </c>
      <c r="MF10" s="86">
        <f t="shared" si="5"/>
        <v>330</v>
      </c>
      <c r="MG10" s="86">
        <f t="shared" si="5"/>
        <v>331</v>
      </c>
      <c r="MH10" s="86">
        <f t="shared" si="5"/>
        <v>332</v>
      </c>
      <c r="MI10" s="86">
        <f t="shared" si="5"/>
        <v>333</v>
      </c>
      <c r="MJ10" s="86">
        <f t="shared" si="5"/>
        <v>334</v>
      </c>
      <c r="MK10" s="86">
        <f t="shared" si="5"/>
        <v>335</v>
      </c>
      <c r="ML10" s="86">
        <f t="shared" si="5"/>
        <v>336</v>
      </c>
      <c r="MM10" s="86">
        <f t="shared" si="5"/>
        <v>337</v>
      </c>
      <c r="MN10" s="86">
        <f t="shared" si="5"/>
        <v>338</v>
      </c>
      <c r="MO10" s="86">
        <f t="shared" si="5"/>
        <v>339</v>
      </c>
      <c r="MP10" s="86">
        <f t="shared" si="5"/>
        <v>340</v>
      </c>
      <c r="MQ10" s="86">
        <f t="shared" si="5"/>
        <v>341</v>
      </c>
      <c r="MR10" s="86">
        <f t="shared" si="5"/>
        <v>342</v>
      </c>
      <c r="MS10" s="86">
        <f t="shared" si="5"/>
        <v>343</v>
      </c>
      <c r="MT10" s="86">
        <f t="shared" si="5"/>
        <v>344</v>
      </c>
      <c r="MU10" s="86">
        <f t="shared" si="5"/>
        <v>345</v>
      </c>
      <c r="MV10" s="86">
        <f t="shared" si="5"/>
        <v>346</v>
      </c>
      <c r="MW10" s="86">
        <f t="shared" si="5"/>
        <v>347</v>
      </c>
      <c r="MX10" s="86">
        <f t="shared" si="5"/>
        <v>348</v>
      </c>
      <c r="MY10" s="86">
        <f t="shared" si="5"/>
        <v>349</v>
      </c>
      <c r="MZ10" s="86">
        <f t="shared" si="5"/>
        <v>350</v>
      </c>
      <c r="NA10" s="86">
        <f t="shared" si="5"/>
        <v>351</v>
      </c>
      <c r="NB10" s="86">
        <f t="shared" si="5"/>
        <v>352</v>
      </c>
      <c r="NC10" s="86">
        <f t="shared" si="5"/>
        <v>353</v>
      </c>
      <c r="ND10" s="86">
        <f t="shared" si="5"/>
        <v>354</v>
      </c>
      <c r="NE10" s="86">
        <f t="shared" si="5"/>
        <v>355</v>
      </c>
      <c r="NF10" s="86">
        <f t="shared" si="5"/>
        <v>356</v>
      </c>
      <c r="NG10" s="86">
        <f t="shared" si="5"/>
        <v>357</v>
      </c>
      <c r="NH10" s="86">
        <f t="shared" si="5"/>
        <v>358</v>
      </c>
      <c r="NI10" s="86">
        <f t="shared" si="5"/>
        <v>359</v>
      </c>
      <c r="NJ10" s="86">
        <f t="shared" si="5"/>
        <v>360</v>
      </c>
      <c r="NK10" s="86">
        <f t="shared" si="5"/>
        <v>361</v>
      </c>
      <c r="NL10" s="86">
        <f t="shared" si="5"/>
        <v>362</v>
      </c>
      <c r="NM10" s="86">
        <f t="shared" si="5"/>
        <v>363</v>
      </c>
      <c r="NN10" s="86">
        <f t="shared" si="5"/>
        <v>364</v>
      </c>
      <c r="NO10" s="86">
        <f t="shared" si="5"/>
        <v>365</v>
      </c>
      <c r="NP10" s="86">
        <f t="shared" si="5"/>
        <v>366</v>
      </c>
      <c r="NQ10" s="86">
        <f t="shared" si="5"/>
        <v>367</v>
      </c>
      <c r="NR10" s="86">
        <f t="shared" si="5"/>
        <v>368</v>
      </c>
      <c r="NS10" s="86">
        <f t="shared" si="5"/>
        <v>369</v>
      </c>
      <c r="NT10" s="86">
        <f t="shared" si="5"/>
        <v>370</v>
      </c>
      <c r="NU10" s="86">
        <f t="shared" si="5"/>
        <v>371</v>
      </c>
      <c r="NV10" s="86">
        <f t="shared" si="5"/>
        <v>372</v>
      </c>
      <c r="NW10" s="86">
        <f t="shared" si="5"/>
        <v>373</v>
      </c>
      <c r="NX10" s="86">
        <f t="shared" si="5"/>
        <v>374</v>
      </c>
      <c r="NY10" s="86">
        <f t="shared" si="5"/>
        <v>375</v>
      </c>
      <c r="NZ10" s="86">
        <f t="shared" si="5"/>
        <v>376</v>
      </c>
      <c r="OA10" s="86">
        <f t="shared" si="5"/>
        <v>377</v>
      </c>
      <c r="OB10" s="86">
        <f t="shared" si="5"/>
        <v>378</v>
      </c>
      <c r="OC10" s="86">
        <f t="shared" si="5"/>
        <v>379</v>
      </c>
      <c r="OD10" s="86">
        <f t="shared" si="5"/>
        <v>380</v>
      </c>
      <c r="OE10" s="86">
        <f t="shared" si="5"/>
        <v>381</v>
      </c>
      <c r="OF10" s="86">
        <f t="shared" si="5"/>
        <v>382</v>
      </c>
      <c r="OG10" s="86">
        <f t="shared" si="5"/>
        <v>383</v>
      </c>
      <c r="OH10" s="86">
        <f t="shared" si="5"/>
        <v>384</v>
      </c>
      <c r="OI10" s="86">
        <f t="shared" si="5"/>
        <v>385</v>
      </c>
      <c r="OJ10" s="86">
        <f t="shared" si="5"/>
        <v>386</v>
      </c>
      <c r="OK10" s="86">
        <f t="shared" si="5"/>
        <v>387</v>
      </c>
      <c r="OL10" s="86">
        <f t="shared" ref="OL10:PF10" si="6">OK10+1</f>
        <v>388</v>
      </c>
      <c r="OM10" s="86">
        <f t="shared" si="6"/>
        <v>389</v>
      </c>
      <c r="ON10" s="86">
        <f t="shared" si="6"/>
        <v>390</v>
      </c>
      <c r="OO10" s="86">
        <f t="shared" si="6"/>
        <v>391</v>
      </c>
      <c r="OP10" s="86">
        <f t="shared" si="6"/>
        <v>392</v>
      </c>
      <c r="OQ10" s="86">
        <f t="shared" si="6"/>
        <v>393</v>
      </c>
      <c r="OR10" s="86">
        <f t="shared" si="6"/>
        <v>394</v>
      </c>
      <c r="OS10" s="86">
        <f t="shared" si="6"/>
        <v>395</v>
      </c>
      <c r="OT10" s="86">
        <f t="shared" si="6"/>
        <v>396</v>
      </c>
      <c r="OU10" s="86">
        <f t="shared" si="6"/>
        <v>397</v>
      </c>
      <c r="OV10" s="86">
        <f t="shared" si="6"/>
        <v>398</v>
      </c>
      <c r="OW10" s="86">
        <f t="shared" si="6"/>
        <v>399</v>
      </c>
      <c r="OX10" s="86">
        <f t="shared" si="6"/>
        <v>400</v>
      </c>
      <c r="OY10" s="86">
        <f t="shared" si="6"/>
        <v>401</v>
      </c>
      <c r="OZ10" s="86">
        <f t="shared" si="6"/>
        <v>402</v>
      </c>
      <c r="PA10" s="86">
        <f t="shared" si="6"/>
        <v>403</v>
      </c>
      <c r="PB10" s="86">
        <f t="shared" si="6"/>
        <v>404</v>
      </c>
      <c r="PC10" s="86">
        <f t="shared" si="6"/>
        <v>405</v>
      </c>
      <c r="PD10" s="86">
        <f t="shared" si="6"/>
        <v>406</v>
      </c>
      <c r="PE10" s="86">
        <f t="shared" si="6"/>
        <v>407</v>
      </c>
      <c r="PF10" s="86">
        <f t="shared" si="6"/>
        <v>408</v>
      </c>
    </row>
    <row r="11" spans="1:422" hidden="1" x14ac:dyDescent="0.25">
      <c r="A11" s="86"/>
      <c r="B11" s="225"/>
      <c r="C11" s="86"/>
      <c r="D11" s="86"/>
      <c r="E11" s="86"/>
      <c r="F11" s="86"/>
      <c r="G11" s="86"/>
      <c r="H11" s="86"/>
      <c r="I11" s="224"/>
      <c r="J11" s="224"/>
      <c r="K11" s="86"/>
      <c r="L11" s="110"/>
      <c r="M11" s="224" t="s">
        <v>475</v>
      </c>
      <c r="N11" s="224" t="s">
        <v>129</v>
      </c>
      <c r="O11" s="224" t="str">
        <f>TG!X1</f>
        <v>Plaatsen</v>
      </c>
      <c r="Q11" s="86" t="str">
        <f>TG!$X$2</f>
        <v>Ja</v>
      </c>
      <c r="R11" s="86" t="str">
        <f>TG!$X$3</f>
        <v>Ja</v>
      </c>
      <c r="S11" s="86" t="str">
        <f>TG!$X$4</f>
        <v>Optie</v>
      </c>
      <c r="T11" s="86" t="str">
        <f>TG!$X$5</f>
        <v>Ja</v>
      </c>
      <c r="U11" s="86" t="str">
        <f>TG!$X$6</f>
        <v>Ja</v>
      </c>
      <c r="V11" s="86" t="str">
        <f>TG!$X$7</f>
        <v>Ja</v>
      </c>
      <c r="W11" s="86" t="str">
        <f>TG!$X$8</f>
        <v>Optie</v>
      </c>
      <c r="X11" s="86" t="str">
        <f>TG!$X$9</f>
        <v>Ja</v>
      </c>
      <c r="Y11" s="86" t="str">
        <f>TG!$X$10</f>
        <v>Optie</v>
      </c>
      <c r="Z11" s="86" t="str">
        <f>TG!$X$11</f>
        <v>Optie</v>
      </c>
      <c r="AA11" s="86" t="str">
        <f>TG!$X$12</f>
        <v>Optie</v>
      </c>
      <c r="AB11" s="86" t="str">
        <f>TG!$X$13</f>
        <v>Niet</v>
      </c>
      <c r="AC11" s="86" t="str">
        <f>TG!$X$14</f>
        <v>Niet</v>
      </c>
      <c r="AD11" s="86" t="str">
        <f>TG!$X$15</f>
        <v>Niet</v>
      </c>
      <c r="AE11" s="86" t="str">
        <f>TG!$X$16</f>
        <v>Niet</v>
      </c>
      <c r="AF11" s="86" t="str">
        <f>TG!$X$17</f>
        <v>Niet</v>
      </c>
      <c r="AG11" s="86" t="str">
        <f>TG!$X$18</f>
        <v>Niet</v>
      </c>
      <c r="AH11" s="86" t="str">
        <f>TG!$X$19</f>
        <v>Niet</v>
      </c>
      <c r="AI11" s="86" t="str">
        <f>TG!$X$20</f>
        <v>Niet</v>
      </c>
      <c r="AJ11" s="86" t="str">
        <f>TG!$X$21</f>
        <v>Niet</v>
      </c>
      <c r="AK11" s="86" t="str">
        <f>TG!$X$22</f>
        <v>Niet</v>
      </c>
      <c r="AL11" s="86" t="str">
        <f>TG!$X$23</f>
        <v>Niet</v>
      </c>
      <c r="AM11" s="86" t="str">
        <f>TG!$X$24</f>
        <v>Niet</v>
      </c>
      <c r="AN11" s="86" t="str">
        <f>TG!$X$25</f>
        <v>Niet</v>
      </c>
      <c r="AO11" s="86" t="str">
        <f>TG!$X$26</f>
        <v>Niet</v>
      </c>
      <c r="AP11" s="86" t="str">
        <f>TG!$X$27</f>
        <v>Niet</v>
      </c>
      <c r="AQ11" s="86" t="str">
        <f>TG!$X$28</f>
        <v>Niet</v>
      </c>
      <c r="AR11" s="86" t="str">
        <f>TG!$X$29</f>
        <v>Niet</v>
      </c>
      <c r="AS11" s="86" t="str">
        <f>TG!$X$31</f>
        <v>Niet</v>
      </c>
      <c r="AT11" s="86" t="str">
        <f>TG!$X$32</f>
        <v>Ja</v>
      </c>
      <c r="AU11" s="86" t="str">
        <f>TG!$X$33</f>
        <v>Nee</v>
      </c>
      <c r="AV11" s="86" t="str">
        <f>TG!$X$34</f>
        <v>Ja</v>
      </c>
      <c r="AW11" s="86" t="str">
        <f>TG!$X$35</f>
        <v>Ja</v>
      </c>
      <c r="AX11" s="86" t="str">
        <f>TG!$X$36</f>
        <v>Ja</v>
      </c>
      <c r="AY11" s="86" t="str">
        <f>TG!$X$38</f>
        <v>Niet</v>
      </c>
      <c r="AZ11" s="86" t="str">
        <f>TG!$X$39</f>
        <v>Niet</v>
      </c>
      <c r="BA11" s="86" t="str">
        <f>TG!$X$40</f>
        <v>Niet</v>
      </c>
      <c r="BB11" s="86" t="str">
        <f>TG!$X$41</f>
        <v>Niet</v>
      </c>
      <c r="BC11" s="86" t="str">
        <f>TG!$X$42</f>
        <v>Niet</v>
      </c>
      <c r="BD11" s="86" t="str">
        <f>TG!$X$43</f>
        <v>Niet</v>
      </c>
      <c r="BE11" s="86" t="str">
        <f>TG!$X$44</f>
        <v>Niet</v>
      </c>
      <c r="BF11" s="86" t="str">
        <f>TG!$X$45</f>
        <v>Niet</v>
      </c>
      <c r="BG11" s="86" t="str">
        <f>TG!$X$46</f>
        <v>Niet</v>
      </c>
      <c r="BH11" s="86" t="str">
        <f>TG!$X$47</f>
        <v>Niet</v>
      </c>
      <c r="BI11" s="86" t="str">
        <f>TG!$X$48</f>
        <v>Niet</v>
      </c>
      <c r="BJ11" s="86" t="str">
        <f>TG!$X$49</f>
        <v>Niet</v>
      </c>
      <c r="BK11" s="86" t="str">
        <f>TG!$X$50</f>
        <v>Niet</v>
      </c>
      <c r="BL11" s="86" t="str">
        <f>TG!$X$51</f>
        <v>Niet</v>
      </c>
      <c r="BM11" s="86" t="str">
        <f>TG!$X$52</f>
        <v>Niet</v>
      </c>
      <c r="BN11" s="86" t="str">
        <f>TG!$X$53</f>
        <v>Niet</v>
      </c>
      <c r="BO11" s="86" t="str">
        <f>TG!$X$54</f>
        <v>Niet</v>
      </c>
      <c r="BP11" s="86" t="str">
        <f>TG!$X$55</f>
        <v>Niet</v>
      </c>
      <c r="BQ11" s="86" t="str">
        <f>TG!$X$56</f>
        <v>Niet</v>
      </c>
      <c r="BR11" s="86" t="str">
        <f>TG!$X$58</f>
        <v>Niet</v>
      </c>
      <c r="BS11" s="86" t="str">
        <f>TG!$X$59</f>
        <v>Niet</v>
      </c>
      <c r="BT11" s="86" t="str">
        <f>TG!$X$60</f>
        <v>Niet</v>
      </c>
      <c r="BU11" s="86" t="str">
        <f>TG!$X$61</f>
        <v>Niet</v>
      </c>
      <c r="BV11" s="86" t="str">
        <f>TG!$X$62</f>
        <v>Niet</v>
      </c>
      <c r="BW11" s="86" t="str">
        <f>TG!$X$63</f>
        <v>Niet</v>
      </c>
      <c r="BX11" s="86" t="str">
        <f>TG!$X$65</f>
        <v>Niet</v>
      </c>
      <c r="BY11" s="86" t="str">
        <f>TG!$X$66</f>
        <v>Niet</v>
      </c>
      <c r="BZ11" s="86" t="str">
        <f>TG!$X$67</f>
        <v>Niet</v>
      </c>
      <c r="CA11" s="86" t="str">
        <f>TG!$X$68</f>
        <v>Niet</v>
      </c>
      <c r="CB11" s="86" t="str">
        <f>TG!$X$69</f>
        <v>Niet</v>
      </c>
      <c r="CC11" s="86" t="str">
        <f>TG!$X$70</f>
        <v>Niet</v>
      </c>
      <c r="CD11" s="86" t="str">
        <f>TG!$X$71</f>
        <v>Niet</v>
      </c>
      <c r="CE11" s="86" t="str">
        <f>TG!$X$72</f>
        <v>Niet</v>
      </c>
      <c r="CF11" s="86" t="str">
        <f>TG!$X$73</f>
        <v>Niet</v>
      </c>
      <c r="CG11" s="86" t="str">
        <f>TG!$X$74</f>
        <v>Niet</v>
      </c>
      <c r="CH11" s="86" t="str">
        <f>TG!$X$75</f>
        <v>Niet</v>
      </c>
      <c r="CI11" s="86" t="str">
        <f>TG!$X$76</f>
        <v>Niet</v>
      </c>
      <c r="CJ11" s="86" t="str">
        <f>TG!$X$77</f>
        <v>Ja</v>
      </c>
      <c r="CK11" s="86" t="str">
        <f>TG!$X$78</f>
        <v>Ja</v>
      </c>
      <c r="CL11" s="86" t="str">
        <f>TG!$X$79</f>
        <v>Ja</v>
      </c>
      <c r="CM11" s="86" t="str">
        <f>TG!$X$80</f>
        <v>Ja</v>
      </c>
      <c r="CN11" s="86" t="str">
        <f>TG!$X$81</f>
        <v>Ja</v>
      </c>
      <c r="CO11" s="86" t="str">
        <f>TG!$X$82</f>
        <v>Ja</v>
      </c>
      <c r="CP11" s="86" t="str">
        <f>TG!$X$83</f>
        <v>Ja</v>
      </c>
      <c r="CQ11" s="86" t="str">
        <f>TG!$X$84</f>
        <v>Ja</v>
      </c>
      <c r="CR11" s="86" t="str">
        <f>TG!$X$85</f>
        <v>Nee</v>
      </c>
      <c r="CS11" s="86" t="str">
        <f>TG!$X$86</f>
        <v>Nee</v>
      </c>
      <c r="CT11" s="86" t="str">
        <f>TG!$X$87</f>
        <v>Niet</v>
      </c>
      <c r="CU11" s="86" t="str">
        <f>TG!$X$88</f>
        <v>Niet</v>
      </c>
      <c r="CV11" s="86" t="str">
        <f>TG!$X$89</f>
        <v>Niet</v>
      </c>
      <c r="CW11" s="86" t="str">
        <f>TG!$X$90</f>
        <v>Niet</v>
      </c>
      <c r="CX11" s="86" t="str">
        <f>TG!$X$91</f>
        <v>Niet</v>
      </c>
      <c r="CY11" s="86" t="str">
        <f>TG!$X$92</f>
        <v>Niet</v>
      </c>
      <c r="CZ11" s="86" t="str">
        <f>TG!$X$94</f>
        <v>Ja</v>
      </c>
      <c r="DA11" s="86" t="str">
        <f>TG!$X$95</f>
        <v>Ja</v>
      </c>
      <c r="DB11" s="86" t="str">
        <f>TG!$X$96</f>
        <v>Optie</v>
      </c>
      <c r="DC11" s="86" t="str">
        <f>TG!$X$97</f>
        <v>Ja</v>
      </c>
      <c r="DD11" s="86" t="str">
        <f>TG!$X$98</f>
        <v>Ja</v>
      </c>
      <c r="DE11" s="86" t="str">
        <f>TG!$X$99</f>
        <v>Ja</v>
      </c>
      <c r="DF11" s="86" t="str">
        <f>TG!$X$103</f>
        <v>Ja</v>
      </c>
      <c r="DG11" s="86" t="str">
        <f>TG!$X$104</f>
        <v>Ja</v>
      </c>
      <c r="DH11" s="86" t="str">
        <f>TG!$X$105</f>
        <v>Nee</v>
      </c>
      <c r="DI11" s="86" t="str">
        <f>TG!$X$106</f>
        <v>Ja</v>
      </c>
      <c r="DJ11" s="86" t="str">
        <f>TG!$X$107</f>
        <v>Ja</v>
      </c>
      <c r="DK11" s="86" t="str">
        <f>TG!$X$108</f>
        <v>Optie</v>
      </c>
      <c r="DL11" s="86" t="str">
        <f>TG!$X$109</f>
        <v>Ja</v>
      </c>
      <c r="DM11" s="86" t="str">
        <f>TG!$X$110</f>
        <v>Ja</v>
      </c>
      <c r="DN11" s="86" t="str">
        <f>TG!$X$111</f>
        <v>Niet</v>
      </c>
      <c r="DO11" s="86" t="str">
        <f>TG!$X$112</f>
        <v>Niet</v>
      </c>
      <c r="DP11" s="86"/>
      <c r="DQ11" s="86"/>
      <c r="DR11" s="86"/>
      <c r="DS11" s="86"/>
      <c r="DT11" s="86"/>
      <c r="DU11" s="86"/>
      <c r="DV11" s="86"/>
      <c r="DW11" s="86"/>
      <c r="DX11" s="86"/>
      <c r="DY11" s="86"/>
      <c r="DZ11" s="86"/>
      <c r="EA11" s="86"/>
      <c r="EB11" s="86"/>
      <c r="EC11" s="86"/>
      <c r="ED11" s="86"/>
      <c r="EE11" s="86"/>
      <c r="EF11" s="86"/>
      <c r="EG11" s="86"/>
      <c r="EH11" s="86"/>
      <c r="EI11" s="86"/>
      <c r="EJ11" s="86"/>
      <c r="EK11" s="86"/>
      <c r="EL11" s="86"/>
      <c r="EM11" s="86"/>
      <c r="EN11" s="86"/>
      <c r="EO11" s="86"/>
      <c r="EP11" s="86"/>
      <c r="EQ11" s="86"/>
      <c r="ER11" s="86"/>
      <c r="ES11" s="86"/>
      <c r="ET11" s="86"/>
      <c r="EU11" s="86"/>
      <c r="EV11" s="86"/>
      <c r="EW11" s="86"/>
      <c r="EX11" s="86"/>
      <c r="EY11" s="86"/>
      <c r="EZ11" s="86"/>
      <c r="FA11" s="86"/>
      <c r="FB11" s="86"/>
      <c r="FC11" s="86"/>
      <c r="FD11" s="86"/>
      <c r="FE11" s="86"/>
      <c r="FF11" s="86"/>
      <c r="FG11" s="86"/>
      <c r="FH11" s="86"/>
      <c r="FI11" s="86"/>
      <c r="FJ11" s="86"/>
      <c r="FK11" s="86"/>
      <c r="FL11" s="86"/>
      <c r="FM11" s="86"/>
      <c r="FN11" s="86"/>
      <c r="FO11" s="86"/>
      <c r="FP11" s="86"/>
      <c r="FQ11" s="86"/>
      <c r="FR11" s="86"/>
      <c r="FS11" s="86"/>
      <c r="FT11" s="86"/>
      <c r="FU11" s="86"/>
      <c r="FV11" s="86"/>
      <c r="FW11" s="86"/>
      <c r="FX11" s="86"/>
      <c r="FY11" s="86"/>
      <c r="FZ11" s="86"/>
      <c r="GA11" s="86"/>
      <c r="GB11" s="86"/>
      <c r="GC11" s="86"/>
      <c r="GD11" s="86"/>
      <c r="GE11" s="86"/>
      <c r="GF11" s="86"/>
      <c r="GG11" s="86"/>
      <c r="GH11" s="86"/>
      <c r="GI11" s="86"/>
      <c r="GJ11" s="86"/>
      <c r="GK11" s="86"/>
      <c r="GL11" s="86"/>
      <c r="GM11" s="86"/>
      <c r="GN11" s="86"/>
      <c r="GO11" s="86"/>
      <c r="GP11" s="86"/>
      <c r="GQ11" s="86"/>
      <c r="GR11" s="86"/>
      <c r="GS11" s="86"/>
      <c r="GT11" s="86"/>
      <c r="GU11" s="86"/>
      <c r="GV11" s="86"/>
      <c r="GW11" s="86"/>
      <c r="GX11" s="86"/>
      <c r="GY11" s="86"/>
      <c r="GZ11" s="86"/>
      <c r="HA11" s="86"/>
      <c r="HB11" s="86"/>
      <c r="HC11" s="86"/>
      <c r="HD11" s="86"/>
      <c r="HE11" s="86"/>
      <c r="HF11" s="86"/>
      <c r="HG11" s="86"/>
      <c r="HH11" s="86"/>
      <c r="HI11" s="86"/>
      <c r="HJ11" s="86"/>
      <c r="HK11" s="86"/>
      <c r="HL11" s="86"/>
      <c r="HM11" s="86"/>
      <c r="HN11" s="86"/>
      <c r="HO11" s="86"/>
      <c r="HP11" s="86"/>
      <c r="HQ11" s="86"/>
      <c r="HR11" s="86"/>
      <c r="HS11" s="86"/>
      <c r="HT11" s="86"/>
      <c r="HU11" s="86"/>
      <c r="HV11" s="86"/>
      <c r="HW11" s="86"/>
      <c r="HX11" s="86"/>
      <c r="HY11" s="86"/>
      <c r="HZ11" s="86"/>
      <c r="IA11" s="86"/>
      <c r="IB11" s="86"/>
      <c r="IC11" s="86"/>
      <c r="ID11" s="86"/>
      <c r="IE11" s="86"/>
      <c r="IF11" s="86"/>
      <c r="IG11" s="86"/>
      <c r="IH11" s="86"/>
      <c r="II11" s="86"/>
      <c r="IJ11" s="86"/>
      <c r="IK11" s="86"/>
      <c r="IL11" s="86"/>
      <c r="IM11" s="86"/>
      <c r="IN11" s="86"/>
      <c r="IO11" s="86"/>
      <c r="IP11" s="86"/>
      <c r="IQ11" s="86"/>
      <c r="IR11" s="86"/>
      <c r="IS11" s="86"/>
      <c r="IT11" s="86"/>
      <c r="IU11" s="86"/>
      <c r="IV11" s="86"/>
      <c r="IW11" s="86"/>
      <c r="IX11" s="86"/>
      <c r="IY11" s="86"/>
      <c r="IZ11" s="86"/>
      <c r="JA11" s="86"/>
      <c r="JB11" s="86"/>
      <c r="JC11" s="86"/>
      <c r="JD11" s="86"/>
      <c r="JE11" s="86"/>
      <c r="JF11" s="86"/>
      <c r="JG11" s="86"/>
      <c r="JH11" s="86"/>
      <c r="JI11" s="86"/>
      <c r="JJ11" s="86"/>
      <c r="JK11" s="86"/>
      <c r="JL11" s="86"/>
      <c r="JM11" s="86"/>
      <c r="JN11" s="86"/>
      <c r="JO11" s="86"/>
      <c r="JP11" s="86"/>
      <c r="JQ11" s="86"/>
      <c r="JR11" s="86"/>
      <c r="JS11" s="86"/>
      <c r="JT11" s="86"/>
      <c r="JU11" s="86"/>
      <c r="JV11" s="86"/>
      <c r="JW11" s="86"/>
      <c r="JX11" s="86"/>
      <c r="JY11" s="86"/>
      <c r="JZ11" s="86"/>
      <c r="KA11" s="86"/>
      <c r="KB11" s="86"/>
      <c r="KC11" s="86"/>
      <c r="KD11" s="86"/>
      <c r="KE11" s="86"/>
      <c r="KF11" s="86"/>
      <c r="KG11" s="86"/>
      <c r="KH11" s="86"/>
      <c r="KI11" s="86"/>
      <c r="KJ11" s="86"/>
      <c r="KK11" s="86"/>
      <c r="KL11" s="86"/>
      <c r="KM11" s="86"/>
      <c r="KN11" s="86"/>
      <c r="KO11" s="86"/>
      <c r="KP11" s="86"/>
      <c r="KQ11" s="86"/>
      <c r="KR11" s="86"/>
      <c r="KS11" s="86"/>
      <c r="KT11" s="86"/>
      <c r="KU11" s="86"/>
      <c r="KV11" s="86"/>
      <c r="KW11" s="86"/>
      <c r="KX11" s="86"/>
      <c r="KY11" s="86"/>
      <c r="KZ11" s="86"/>
      <c r="LA11" s="86"/>
      <c r="LB11" s="86"/>
      <c r="LC11" s="86"/>
      <c r="LD11" s="86"/>
      <c r="LE11" s="86"/>
      <c r="LF11" s="86"/>
      <c r="LG11" s="86"/>
      <c r="LH11" s="86"/>
      <c r="LI11" s="86"/>
      <c r="LJ11" s="86"/>
      <c r="LK11" s="86"/>
      <c r="LL11" s="86"/>
      <c r="LM11" s="86"/>
      <c r="LN11" s="86"/>
      <c r="LO11" s="86"/>
      <c r="LP11" s="86"/>
      <c r="LQ11" s="86"/>
      <c r="LR11" s="86"/>
      <c r="LS11" s="86"/>
      <c r="LT11" s="86"/>
      <c r="LU11" s="86"/>
      <c r="LV11" s="86"/>
      <c r="LW11" s="86"/>
      <c r="LX11" s="86"/>
      <c r="LY11" s="86"/>
      <c r="LZ11" s="86"/>
      <c r="MA11" s="86"/>
      <c r="MB11" s="86"/>
      <c r="MC11" s="86"/>
      <c r="MD11" s="86"/>
      <c r="ME11" s="86"/>
      <c r="MF11" s="86"/>
      <c r="MG11" s="86"/>
      <c r="MH11" s="86"/>
      <c r="MI11" s="86"/>
      <c r="MJ11" s="86"/>
      <c r="MK11" s="86"/>
      <c r="ML11" s="86"/>
      <c r="MM11" s="86"/>
      <c r="MN11" s="86"/>
      <c r="MO11" s="86"/>
      <c r="MP11" s="86"/>
      <c r="MQ11" s="86"/>
      <c r="MR11" s="86"/>
      <c r="MS11" s="86"/>
      <c r="MT11" s="86"/>
      <c r="MU11" s="86"/>
      <c r="MV11" s="86"/>
      <c r="MW11" s="86"/>
      <c r="MX11" s="86"/>
      <c r="MY11" s="86"/>
      <c r="MZ11" s="86"/>
      <c r="NA11" s="86"/>
      <c r="NB11" s="86"/>
      <c r="NC11" s="86"/>
      <c r="ND11" s="86"/>
      <c r="NE11" s="86"/>
      <c r="NF11" s="86"/>
      <c r="NG11" s="86"/>
      <c r="NH11" s="86"/>
      <c r="NI11" s="86"/>
      <c r="NJ11" s="86"/>
      <c r="NK11" s="86"/>
      <c r="NL11" s="86"/>
      <c r="NM11" s="86"/>
      <c r="NN11" s="86"/>
      <c r="NO11" s="86"/>
      <c r="NP11" s="86"/>
      <c r="NQ11" s="86"/>
      <c r="NR11" s="86"/>
      <c r="NS11" s="86"/>
      <c r="NT11" s="86"/>
      <c r="NU11" s="86"/>
      <c r="NV11" s="86"/>
      <c r="NW11" s="86"/>
      <c r="NX11" s="86"/>
      <c r="NY11" s="86"/>
      <c r="NZ11" s="86"/>
      <c r="OA11" s="86"/>
      <c r="OB11" s="86"/>
      <c r="OC11" s="86"/>
      <c r="OD11" s="86"/>
      <c r="OE11" s="86"/>
      <c r="OF11" s="86"/>
      <c r="OG11" s="86"/>
      <c r="OH11" s="86"/>
      <c r="OI11" s="86"/>
      <c r="OJ11" s="86"/>
      <c r="OK11" s="86"/>
      <c r="OL11" s="86"/>
      <c r="OM11" s="86"/>
      <c r="ON11" s="86"/>
      <c r="OO11" s="86"/>
      <c r="OP11" s="86"/>
      <c r="OQ11" s="86"/>
      <c r="OR11" s="86"/>
      <c r="OS11" s="86"/>
      <c r="OT11" s="86"/>
      <c r="OU11" s="86"/>
      <c r="OV11" s="86"/>
      <c r="OW11" s="86"/>
      <c r="OX11" s="86"/>
      <c r="OY11" s="86"/>
      <c r="OZ11" s="86"/>
      <c r="PA11" s="86"/>
      <c r="PB11" s="86"/>
      <c r="PC11" s="86"/>
      <c r="PD11" s="86"/>
      <c r="PE11" s="86"/>
      <c r="PF11" s="86"/>
    </row>
    <row r="12" spans="1:422" hidden="1" x14ac:dyDescent="0.25">
      <c r="A12" s="86"/>
      <c r="B12" s="225"/>
      <c r="C12" s="86"/>
      <c r="D12" s="86"/>
      <c r="E12" s="86"/>
      <c r="F12" s="86"/>
      <c r="G12" s="86"/>
      <c r="H12" s="86"/>
      <c r="I12" s="224"/>
      <c r="J12" s="224"/>
      <c r="K12" s="86"/>
      <c r="L12" s="110"/>
      <c r="M12" s="224" t="s">
        <v>475</v>
      </c>
      <c r="N12" s="224" t="s">
        <v>129</v>
      </c>
      <c r="O12" s="224" t="str">
        <f>TG!Y1</f>
        <v>Verplaatsen</v>
      </c>
      <c r="Q12" s="86" t="str">
        <f>TG!$Y$2</f>
        <v>Ja</v>
      </c>
      <c r="R12" s="86" t="str">
        <f>TG!$Y$3</f>
        <v>Ja</v>
      </c>
      <c r="S12" s="86" t="str">
        <f>TG!$Y$4</f>
        <v>Optie</v>
      </c>
      <c r="T12" s="86" t="str">
        <f>TG!$Y$5</f>
        <v>Ja</v>
      </c>
      <c r="U12" s="86" t="str">
        <f>TG!$Y$6</f>
        <v>Ja</v>
      </c>
      <c r="V12" s="86" t="str">
        <f>TG!$Y$7</f>
        <v>Ja</v>
      </c>
      <c r="W12" s="86" t="str">
        <f>TG!$Y$8</f>
        <v>Optie</v>
      </c>
      <c r="X12" s="86" t="str">
        <f>TG!$Y$9</f>
        <v>Ja</v>
      </c>
      <c r="Y12" s="86" t="str">
        <f>TG!$Y$10</f>
        <v>Optie</v>
      </c>
      <c r="Z12" s="86" t="str">
        <f>TG!$Y$11</f>
        <v>Optie</v>
      </c>
      <c r="AA12" s="86" t="str">
        <f>TG!$Y$12</f>
        <v>Optie</v>
      </c>
      <c r="AB12" s="86" t="str">
        <f>TG!$Y$13</f>
        <v>Niet</v>
      </c>
      <c r="AC12" s="86" t="str">
        <f>TG!$Y$14</f>
        <v>Niet</v>
      </c>
      <c r="AD12" s="86" t="str">
        <f>TG!$Y$15</f>
        <v>Niet</v>
      </c>
      <c r="AE12" s="86" t="str">
        <f>TG!$Y$16</f>
        <v>Niet</v>
      </c>
      <c r="AF12" s="86" t="str">
        <f>TG!$Y$17</f>
        <v>Niet</v>
      </c>
      <c r="AG12" s="86" t="str">
        <f>TG!$Y$18</f>
        <v>Niet</v>
      </c>
      <c r="AH12" s="86" t="str">
        <f>TG!$Y$19</f>
        <v>Niet</v>
      </c>
      <c r="AI12" s="86" t="str">
        <f>TG!$Y$20</f>
        <v>Niet</v>
      </c>
      <c r="AJ12" s="86" t="str">
        <f>TG!$Y$21</f>
        <v>Niet</v>
      </c>
      <c r="AK12" s="86" t="str">
        <f>TG!$Y$22</f>
        <v>Niet</v>
      </c>
      <c r="AL12" s="86" t="str">
        <f>TG!$Y$23</f>
        <v>Niet</v>
      </c>
      <c r="AM12" s="86" t="str">
        <f>TG!$Y$24</f>
        <v>Niet</v>
      </c>
      <c r="AN12" s="86" t="str">
        <f>TG!$Y$25</f>
        <v>Niet</v>
      </c>
      <c r="AO12" s="86" t="str">
        <f>TG!$Y$26</f>
        <v>Niet</v>
      </c>
      <c r="AP12" s="86" t="str">
        <f>TG!$Y$27</f>
        <v>Niet</v>
      </c>
      <c r="AQ12" s="86" t="str">
        <f>TG!$Y$28</f>
        <v>Niet</v>
      </c>
      <c r="AR12" s="86" t="str">
        <f>TG!$Y$29</f>
        <v>Niet</v>
      </c>
      <c r="AS12" s="86" t="str">
        <f>TG!$Y$31</f>
        <v>Niet</v>
      </c>
      <c r="AT12" s="86" t="str">
        <f>TG!$Y$32</f>
        <v>Ja</v>
      </c>
      <c r="AU12" s="86" t="str">
        <f>TG!$Y$33</f>
        <v>Nee</v>
      </c>
      <c r="AV12" s="86" t="str">
        <f>TG!$Y$34</f>
        <v>Ja</v>
      </c>
      <c r="AW12" s="86" t="str">
        <f>TG!$Y$35</f>
        <v>Ja</v>
      </c>
      <c r="AX12" s="86" t="str">
        <f>TG!$Y$36</f>
        <v>Ja</v>
      </c>
      <c r="AY12" s="86" t="str">
        <f>TG!$Y$38</f>
        <v>Niet</v>
      </c>
      <c r="AZ12" s="86" t="str">
        <f>TG!$Y$39</f>
        <v>Niet</v>
      </c>
      <c r="BA12" s="86" t="str">
        <f>TG!$Y$40</f>
        <v>Niet</v>
      </c>
      <c r="BB12" s="86" t="str">
        <f>TG!$Y$41</f>
        <v>Niet</v>
      </c>
      <c r="BC12" s="86" t="str">
        <f>TG!$Y$42</f>
        <v>Niet</v>
      </c>
      <c r="BD12" s="86" t="str">
        <f>TG!$Y$43</f>
        <v>Niet</v>
      </c>
      <c r="BE12" s="86" t="str">
        <f>TG!$Y$44</f>
        <v>Niet</v>
      </c>
      <c r="BF12" s="86" t="str">
        <f>TG!$Y$45</f>
        <v>Niet</v>
      </c>
      <c r="BG12" s="86" t="str">
        <f>TG!$Y$46</f>
        <v>Niet</v>
      </c>
      <c r="BH12" s="86" t="str">
        <f>TG!$Y$47</f>
        <v>Niet</v>
      </c>
      <c r="BI12" s="86" t="str">
        <f>TG!$Y$48</f>
        <v>Niet</v>
      </c>
      <c r="BJ12" s="86" t="str">
        <f>TG!$Y$49</f>
        <v>Niet</v>
      </c>
      <c r="BK12" s="86" t="str">
        <f>TG!$Y$50</f>
        <v>Niet</v>
      </c>
      <c r="BL12" s="86" t="str">
        <f>TG!$Y$51</f>
        <v>Niet</v>
      </c>
      <c r="BM12" s="86" t="str">
        <f>TG!$Y$52</f>
        <v>Niet</v>
      </c>
      <c r="BN12" s="86" t="str">
        <f>TG!$Y$53</f>
        <v>Niet</v>
      </c>
      <c r="BO12" s="86" t="str">
        <f>TG!$Y$54</f>
        <v>Niet</v>
      </c>
      <c r="BP12" s="86" t="str">
        <f>TG!$Y$55</f>
        <v>Niet</v>
      </c>
      <c r="BQ12" s="86" t="str">
        <f>TG!$Y$56</f>
        <v>Niet</v>
      </c>
      <c r="BR12" s="86" t="str">
        <f>TG!$Y$58</f>
        <v>Niet</v>
      </c>
      <c r="BS12" s="86" t="str">
        <f>TG!$Y$59</f>
        <v>Niet</v>
      </c>
      <c r="BT12" s="86" t="str">
        <f>TG!$Y$60</f>
        <v>Niet</v>
      </c>
      <c r="BU12" s="86" t="str">
        <f>TG!$Y$61</f>
        <v>Niet</v>
      </c>
      <c r="BV12" s="86" t="str">
        <f>TG!$Y$62</f>
        <v>Niet</v>
      </c>
      <c r="BW12" s="86" t="str">
        <f>TG!$Y$63</f>
        <v>Niet</v>
      </c>
      <c r="BX12" s="86" t="str">
        <f>TG!$Y$65</f>
        <v>Niet</v>
      </c>
      <c r="BY12" s="86" t="str">
        <f>TG!$Y$66</f>
        <v>Niet</v>
      </c>
      <c r="BZ12" s="86" t="str">
        <f>TG!$Y$67</f>
        <v>Niet</v>
      </c>
      <c r="CA12" s="86" t="str">
        <f>TG!$Y$68</f>
        <v>Niet</v>
      </c>
      <c r="CB12" s="86" t="str">
        <f>TG!$Y$69</f>
        <v>Niet</v>
      </c>
      <c r="CC12" s="86" t="str">
        <f>TG!$Y$70</f>
        <v>Niet</v>
      </c>
      <c r="CD12" s="86" t="str">
        <f>TG!$Y$71</f>
        <v>Niet</v>
      </c>
      <c r="CE12" s="86" t="str">
        <f>TG!$Y$72</f>
        <v>Niet</v>
      </c>
      <c r="CF12" s="86" t="str">
        <f>TG!$Y$73</f>
        <v>Niet</v>
      </c>
      <c r="CG12" s="86" t="str">
        <f>TG!$Y$74</f>
        <v>Niet</v>
      </c>
      <c r="CH12" s="86" t="str">
        <f>TG!$Y$75</f>
        <v>Niet</v>
      </c>
      <c r="CI12" s="86" t="str">
        <f>TG!$Y$76</f>
        <v>Niet</v>
      </c>
      <c r="CJ12" s="86" t="str">
        <f>TG!$Y$77</f>
        <v>Ja</v>
      </c>
      <c r="CK12" s="86" t="str">
        <f>TG!$Y$78</f>
        <v>Ja</v>
      </c>
      <c r="CL12" s="86" t="str">
        <f>TG!$Y$79</f>
        <v>Ja</v>
      </c>
      <c r="CM12" s="86" t="str">
        <f>TG!$Y$80</f>
        <v>Ja</v>
      </c>
      <c r="CN12" s="86" t="str">
        <f>TG!$Y$81</f>
        <v>Ja</v>
      </c>
      <c r="CO12" s="86" t="str">
        <f>TG!$Y$82</f>
        <v>Ja</v>
      </c>
      <c r="CP12" s="86" t="str">
        <f>TG!$Y$83</f>
        <v>Ja</v>
      </c>
      <c r="CQ12" s="86" t="str">
        <f>TG!$Y$84</f>
        <v>Ja</v>
      </c>
      <c r="CR12" s="86" t="str">
        <f>TG!$Y$85</f>
        <v>Nee</v>
      </c>
      <c r="CS12" s="86" t="str">
        <f>TG!$Y$86</f>
        <v>Nee</v>
      </c>
      <c r="CT12" s="86" t="str">
        <f>TG!$Y$87</f>
        <v>Optie</v>
      </c>
      <c r="CU12" s="86" t="str">
        <f>TG!$Y$88</f>
        <v>Ja</v>
      </c>
      <c r="CV12" s="86" t="str">
        <f>TG!$Y$89</f>
        <v>Optie</v>
      </c>
      <c r="CW12" s="86" t="str">
        <f>TG!$Y$90</f>
        <v>Ja</v>
      </c>
      <c r="CX12" s="86" t="str">
        <f>TG!$Y$91</f>
        <v>Ja</v>
      </c>
      <c r="CY12" s="86" t="str">
        <f>TG!$Y$92</f>
        <v>Ja</v>
      </c>
      <c r="CZ12" s="86" t="str">
        <f>TG!$Y$94</f>
        <v>Optie</v>
      </c>
      <c r="DA12" s="86" t="str">
        <f>TG!$Y$95</f>
        <v>Ja</v>
      </c>
      <c r="DB12" s="86" t="str">
        <f>TG!$Y$96</f>
        <v>Optie</v>
      </c>
      <c r="DC12" s="86" t="str">
        <f>TG!$Y$97</f>
        <v>Ja</v>
      </c>
      <c r="DD12" s="86" t="str">
        <f>TG!$Y$98</f>
        <v>Ja</v>
      </c>
      <c r="DE12" s="86" t="str">
        <f>TG!$Y$99</f>
        <v>Ja</v>
      </c>
      <c r="DF12" s="86" t="str">
        <f>TG!$Y$103</f>
        <v>Ja</v>
      </c>
      <c r="DG12" s="86" t="str">
        <f>TG!$Y$104</f>
        <v>Ja</v>
      </c>
      <c r="DH12" s="86" t="str">
        <f>TG!$Y$105</f>
        <v>Nee</v>
      </c>
      <c r="DI12" s="86" t="str">
        <f>TG!$Y$106</f>
        <v>Ja</v>
      </c>
      <c r="DJ12" s="86" t="str">
        <f>TG!$Y$107</f>
        <v>Ja</v>
      </c>
      <c r="DK12" s="86" t="str">
        <f>TG!$Y$108</f>
        <v>Optie</v>
      </c>
      <c r="DL12" s="86" t="str">
        <f>TG!$Y$109</f>
        <v>Ja</v>
      </c>
      <c r="DM12" s="86" t="str">
        <f>TG!$Y$110</f>
        <v>Ja</v>
      </c>
      <c r="DN12" s="86" t="str">
        <f>TG!$Y$111</f>
        <v>Niet</v>
      </c>
      <c r="DO12" s="86" t="str">
        <f>TG!$Y$112</f>
        <v>Niet</v>
      </c>
      <c r="DP12" s="86"/>
      <c r="DQ12" s="86"/>
      <c r="DR12" s="86"/>
      <c r="DS12" s="86"/>
      <c r="DT12" s="86"/>
      <c r="DU12" s="86"/>
      <c r="DV12" s="86"/>
      <c r="DW12" s="86"/>
      <c r="DX12" s="86"/>
      <c r="DY12" s="86"/>
      <c r="DZ12" s="86"/>
      <c r="EA12" s="86"/>
      <c r="EB12" s="86"/>
      <c r="EC12" s="86"/>
      <c r="ED12" s="86"/>
      <c r="EE12" s="86"/>
      <c r="EF12" s="86"/>
      <c r="EG12" s="86"/>
      <c r="EH12" s="86"/>
      <c r="EI12" s="86"/>
      <c r="EJ12" s="86"/>
      <c r="EK12" s="86"/>
      <c r="EL12" s="86"/>
      <c r="EM12" s="86"/>
      <c r="EN12" s="86"/>
      <c r="EO12" s="86"/>
      <c r="EP12" s="86"/>
      <c r="EQ12" s="86"/>
      <c r="ER12" s="86"/>
      <c r="ES12" s="86"/>
      <c r="ET12" s="86"/>
      <c r="EU12" s="86"/>
      <c r="EV12" s="86"/>
      <c r="EW12" s="86"/>
      <c r="EX12" s="86"/>
      <c r="EY12" s="86"/>
      <c r="EZ12" s="86"/>
      <c r="FA12" s="86"/>
      <c r="FB12" s="86"/>
      <c r="FC12" s="86"/>
      <c r="FD12" s="86"/>
      <c r="FE12" s="86"/>
      <c r="FF12" s="86"/>
      <c r="FG12" s="86"/>
      <c r="FH12" s="86"/>
      <c r="FI12" s="86"/>
      <c r="FJ12" s="86"/>
      <c r="FK12" s="86"/>
      <c r="FL12" s="86"/>
      <c r="FM12" s="86"/>
      <c r="FN12" s="86"/>
      <c r="FO12" s="86"/>
      <c r="FP12" s="86"/>
      <c r="FQ12" s="86"/>
      <c r="FR12" s="86"/>
      <c r="FS12" s="86"/>
      <c r="FT12" s="86"/>
      <c r="FU12" s="86"/>
      <c r="FV12" s="86"/>
      <c r="FW12" s="86"/>
      <c r="FX12" s="86"/>
      <c r="FY12" s="86"/>
      <c r="FZ12" s="86"/>
      <c r="GA12" s="86"/>
      <c r="GB12" s="86"/>
      <c r="GC12" s="86"/>
      <c r="GD12" s="86"/>
      <c r="GE12" s="86"/>
      <c r="GF12" s="86"/>
      <c r="GG12" s="86"/>
      <c r="GH12" s="86"/>
      <c r="GI12" s="86"/>
      <c r="GJ12" s="86"/>
      <c r="GK12" s="86"/>
      <c r="GL12" s="86"/>
      <c r="GM12" s="86"/>
      <c r="GN12" s="86"/>
      <c r="GO12" s="86"/>
      <c r="GP12" s="86"/>
      <c r="GQ12" s="86"/>
      <c r="GR12" s="86"/>
      <c r="GS12" s="86"/>
      <c r="GT12" s="86"/>
      <c r="GU12" s="86"/>
      <c r="GV12" s="86"/>
      <c r="GW12" s="86"/>
      <c r="GX12" s="86"/>
      <c r="GY12" s="86"/>
      <c r="GZ12" s="86"/>
      <c r="HA12" s="86"/>
      <c r="HB12" s="86"/>
      <c r="HC12" s="86"/>
      <c r="HD12" s="86"/>
      <c r="HE12" s="86"/>
      <c r="HF12" s="86"/>
      <c r="HG12" s="86"/>
      <c r="HH12" s="86"/>
      <c r="HI12" s="86"/>
      <c r="HJ12" s="86"/>
      <c r="HK12" s="86"/>
      <c r="HL12" s="86"/>
      <c r="HM12" s="86"/>
      <c r="HN12" s="86"/>
      <c r="HO12" s="86"/>
      <c r="HP12" s="86"/>
      <c r="HQ12" s="86"/>
      <c r="HR12" s="86"/>
      <c r="HS12" s="86"/>
      <c r="HT12" s="86"/>
      <c r="HU12" s="86"/>
      <c r="HV12" s="86"/>
      <c r="HW12" s="86"/>
      <c r="HX12" s="86"/>
      <c r="HY12" s="86"/>
      <c r="HZ12" s="86"/>
      <c r="IA12" s="86"/>
      <c r="IB12" s="86"/>
      <c r="IC12" s="86"/>
      <c r="ID12" s="86"/>
      <c r="IE12" s="86"/>
      <c r="IF12" s="86"/>
      <c r="IG12" s="86"/>
      <c r="IH12" s="86"/>
      <c r="II12" s="86"/>
      <c r="IJ12" s="86"/>
      <c r="IK12" s="86"/>
      <c r="IL12" s="86"/>
      <c r="IM12" s="86"/>
      <c r="IN12" s="86"/>
      <c r="IO12" s="86"/>
      <c r="IP12" s="86"/>
      <c r="IQ12" s="86"/>
      <c r="IR12" s="86"/>
      <c r="IS12" s="86"/>
      <c r="IT12" s="86"/>
      <c r="IU12" s="86"/>
      <c r="IV12" s="86"/>
      <c r="IW12" s="86"/>
      <c r="IX12" s="86"/>
      <c r="IY12" s="86"/>
      <c r="IZ12" s="86"/>
      <c r="JA12" s="86"/>
      <c r="JB12" s="86"/>
      <c r="JC12" s="86"/>
      <c r="JD12" s="86"/>
      <c r="JE12" s="86"/>
      <c r="JF12" s="86"/>
      <c r="JG12" s="86"/>
      <c r="JH12" s="86"/>
      <c r="JI12" s="86"/>
      <c r="JJ12" s="86"/>
      <c r="JK12" s="86"/>
      <c r="JL12" s="86"/>
      <c r="JM12" s="86"/>
      <c r="JN12" s="86"/>
      <c r="JO12" s="86"/>
      <c r="JP12" s="86"/>
      <c r="JQ12" s="86"/>
      <c r="JR12" s="86"/>
      <c r="JS12" s="86"/>
      <c r="JT12" s="86"/>
      <c r="JU12" s="86"/>
      <c r="JV12" s="86"/>
      <c r="JW12" s="86"/>
      <c r="JX12" s="86"/>
      <c r="JY12" s="86"/>
      <c r="JZ12" s="86"/>
      <c r="KA12" s="86"/>
      <c r="KB12" s="86"/>
      <c r="KC12" s="86"/>
      <c r="KD12" s="86"/>
      <c r="KE12" s="86"/>
      <c r="KF12" s="86"/>
      <c r="KG12" s="86"/>
      <c r="KH12" s="86"/>
      <c r="KI12" s="86"/>
      <c r="KJ12" s="86"/>
      <c r="KK12" s="86"/>
      <c r="KL12" s="86"/>
      <c r="KM12" s="86"/>
      <c r="KN12" s="86"/>
      <c r="KO12" s="86"/>
      <c r="KP12" s="86"/>
      <c r="KQ12" s="86"/>
      <c r="KR12" s="86"/>
      <c r="KS12" s="86"/>
      <c r="KT12" s="86"/>
      <c r="KU12" s="86"/>
      <c r="KV12" s="86"/>
      <c r="KW12" s="86"/>
      <c r="KX12" s="86"/>
      <c r="KY12" s="86"/>
      <c r="KZ12" s="86"/>
      <c r="LA12" s="86"/>
      <c r="LB12" s="86"/>
      <c r="LC12" s="86"/>
      <c r="LD12" s="86"/>
      <c r="LE12" s="86"/>
      <c r="LF12" s="86"/>
      <c r="LG12" s="86"/>
      <c r="LH12" s="86"/>
      <c r="LI12" s="86"/>
      <c r="LJ12" s="86"/>
      <c r="LK12" s="86"/>
      <c r="LL12" s="86"/>
      <c r="LM12" s="86"/>
      <c r="LN12" s="86"/>
      <c r="LO12" s="86"/>
      <c r="LP12" s="86"/>
      <c r="LQ12" s="86"/>
      <c r="LR12" s="86"/>
      <c r="LS12" s="86"/>
      <c r="LT12" s="86"/>
      <c r="LU12" s="86"/>
      <c r="LV12" s="86"/>
      <c r="LW12" s="86"/>
      <c r="LX12" s="86"/>
      <c r="LY12" s="86"/>
      <c r="LZ12" s="86"/>
      <c r="MA12" s="86"/>
      <c r="MB12" s="86"/>
      <c r="MC12" s="86"/>
      <c r="MD12" s="86"/>
      <c r="ME12" s="86"/>
      <c r="MF12" s="86"/>
      <c r="MG12" s="86"/>
      <c r="MH12" s="86"/>
      <c r="MI12" s="86"/>
      <c r="MJ12" s="86"/>
      <c r="MK12" s="86"/>
      <c r="ML12" s="86"/>
      <c r="MM12" s="86"/>
      <c r="MN12" s="86"/>
      <c r="MO12" s="86"/>
      <c r="MP12" s="86"/>
      <c r="MQ12" s="86"/>
      <c r="MR12" s="86"/>
      <c r="MS12" s="86"/>
      <c r="MT12" s="86"/>
      <c r="MU12" s="86"/>
      <c r="MV12" s="86"/>
      <c r="MW12" s="86"/>
      <c r="MX12" s="86"/>
      <c r="MY12" s="86"/>
      <c r="MZ12" s="86"/>
      <c r="NA12" s="86"/>
      <c r="NB12" s="86"/>
      <c r="NC12" s="86"/>
      <c r="ND12" s="86"/>
      <c r="NE12" s="86"/>
      <c r="NF12" s="86"/>
      <c r="NG12" s="86"/>
      <c r="NH12" s="86"/>
      <c r="NI12" s="86"/>
      <c r="NJ12" s="86"/>
      <c r="NK12" s="86"/>
      <c r="NL12" s="86"/>
      <c r="NM12" s="86"/>
      <c r="NN12" s="86"/>
      <c r="NO12" s="86"/>
      <c r="NP12" s="86"/>
      <c r="NQ12" s="86"/>
      <c r="NR12" s="86"/>
      <c r="NS12" s="86"/>
      <c r="NT12" s="86"/>
      <c r="NU12" s="86"/>
      <c r="NV12" s="86"/>
      <c r="NW12" s="86"/>
      <c r="NX12" s="86"/>
      <c r="NY12" s="86"/>
      <c r="NZ12" s="86"/>
      <c r="OA12" s="86"/>
      <c r="OB12" s="86"/>
      <c r="OC12" s="86"/>
      <c r="OD12" s="86"/>
      <c r="OE12" s="86"/>
      <c r="OF12" s="86"/>
      <c r="OG12" s="86"/>
      <c r="OH12" s="86"/>
      <c r="OI12" s="86"/>
      <c r="OJ12" s="86"/>
      <c r="OK12" s="86"/>
      <c r="OL12" s="86"/>
      <c r="OM12" s="86"/>
      <c r="ON12" s="86"/>
      <c r="OO12" s="86"/>
      <c r="OP12" s="86"/>
      <c r="OQ12" s="86"/>
      <c r="OR12" s="86"/>
      <c r="OS12" s="86"/>
      <c r="OT12" s="86"/>
      <c r="OU12" s="86"/>
      <c r="OV12" s="86"/>
      <c r="OW12" s="86"/>
      <c r="OX12" s="86"/>
      <c r="OY12" s="86"/>
      <c r="OZ12" s="86"/>
      <c r="PA12" s="86"/>
      <c r="PB12" s="86"/>
      <c r="PC12" s="86"/>
      <c r="PD12" s="86"/>
      <c r="PE12" s="86"/>
      <c r="PF12" s="86"/>
    </row>
    <row r="13" spans="1:422" hidden="1" x14ac:dyDescent="0.25">
      <c r="A13" s="86"/>
      <c r="B13" s="225"/>
      <c r="C13" s="86"/>
      <c r="D13" s="86"/>
      <c r="E13" s="86"/>
      <c r="F13" s="86"/>
      <c r="G13" s="86"/>
      <c r="H13" s="86"/>
      <c r="I13" s="224"/>
      <c r="J13" s="224"/>
      <c r="K13" s="86"/>
      <c r="L13" s="110"/>
      <c r="M13" s="224" t="s">
        <v>475</v>
      </c>
      <c r="N13" s="224" t="s">
        <v>129</v>
      </c>
      <c r="O13" s="224" t="str">
        <f>TG!Z1</f>
        <v>Verwijderen</v>
      </c>
      <c r="Q13" s="86" t="str">
        <f>TG!$Z$2</f>
        <v>Ja</v>
      </c>
      <c r="R13" s="86" t="str">
        <f>TG!$Z$3</f>
        <v>Ja</v>
      </c>
      <c r="S13" s="86" t="str">
        <f>TG!$Z$4</f>
        <v>Optie</v>
      </c>
      <c r="T13" s="86" t="str">
        <f>TG!$Z$5</f>
        <v>Ja</v>
      </c>
      <c r="U13" s="86" t="str">
        <f>TG!$Z$6</f>
        <v>Ja</v>
      </c>
      <c r="V13" s="86" t="str">
        <f>TG!$Z$7</f>
        <v>Ja</v>
      </c>
      <c r="W13" s="86" t="str">
        <f>TG!$Z$8</f>
        <v>Optie</v>
      </c>
      <c r="X13" s="86" t="str">
        <f>TG!$Z$9</f>
        <v>Ja</v>
      </c>
      <c r="Y13" s="86" t="str">
        <f>TG!$Z$10</f>
        <v>Optie</v>
      </c>
      <c r="Z13" s="86" t="str">
        <f>TG!$Z$11</f>
        <v>Optie</v>
      </c>
      <c r="AA13" s="86" t="str">
        <f>TG!$Z$12</f>
        <v>Optie</v>
      </c>
      <c r="AB13" s="86" t="str">
        <f>TG!$Z$13</f>
        <v>Niet</v>
      </c>
      <c r="AC13" s="86" t="str">
        <f>TG!$Z$14</f>
        <v>Niet</v>
      </c>
      <c r="AD13" s="86" t="str">
        <f>TG!$Z$15</f>
        <v>Niet</v>
      </c>
      <c r="AE13" s="86" t="str">
        <f>TG!$Z$16</f>
        <v>Niet</v>
      </c>
      <c r="AF13" s="86" t="str">
        <f>TG!$Z$17</f>
        <v>Niet</v>
      </c>
      <c r="AG13" s="86" t="str">
        <f>TG!$Z$18</f>
        <v>Niet</v>
      </c>
      <c r="AH13" s="86" t="str">
        <f>TG!$Z$19</f>
        <v>Niet</v>
      </c>
      <c r="AI13" s="86" t="str">
        <f>TG!$Z$20</f>
        <v>Niet</v>
      </c>
      <c r="AJ13" s="86" t="str">
        <f>TG!$Z$21</f>
        <v>Niet</v>
      </c>
      <c r="AK13" s="86" t="str">
        <f>TG!$Z$22</f>
        <v>Niet</v>
      </c>
      <c r="AL13" s="86" t="str">
        <f>TG!$Z$23</f>
        <v>Niet</v>
      </c>
      <c r="AM13" s="86" t="str">
        <f>TG!$Z$24</f>
        <v>Niet</v>
      </c>
      <c r="AN13" s="86" t="str">
        <f>TG!$Z$25</f>
        <v>Niet</v>
      </c>
      <c r="AO13" s="86" t="str">
        <f>TG!$Z$26</f>
        <v>Niet</v>
      </c>
      <c r="AP13" s="86" t="str">
        <f>TG!$Z$27</f>
        <v>Niet</v>
      </c>
      <c r="AQ13" s="86" t="str">
        <f>TG!$Z$28</f>
        <v>Niet</v>
      </c>
      <c r="AR13" s="86" t="str">
        <f>TG!$Z$29</f>
        <v>Niet</v>
      </c>
      <c r="AS13" s="86" t="str">
        <f>TG!$Z$31</f>
        <v>Niet</v>
      </c>
      <c r="AT13" s="86" t="str">
        <f>TG!$Z$32</f>
        <v>Ja</v>
      </c>
      <c r="AU13" s="86" t="str">
        <f>TG!$Z$33</f>
        <v>Nee</v>
      </c>
      <c r="AV13" s="86" t="str">
        <f>TG!$Z$34</f>
        <v>Ja</v>
      </c>
      <c r="AW13" s="86" t="str">
        <f>TG!$Z$35</f>
        <v>Ja</v>
      </c>
      <c r="AX13" s="86" t="str">
        <f>TG!$Z$36</f>
        <v>Ja</v>
      </c>
      <c r="AY13" s="86" t="str">
        <f>TG!$Z$38</f>
        <v>Niet</v>
      </c>
      <c r="AZ13" s="86" t="str">
        <f>TG!$Z$39</f>
        <v>Niet</v>
      </c>
      <c r="BA13" s="86" t="str">
        <f>TG!$Z$40</f>
        <v>Niet</v>
      </c>
      <c r="BB13" s="86" t="str">
        <f>TG!$Z$41</f>
        <v>Niet</v>
      </c>
      <c r="BC13" s="86" t="str">
        <f>TG!$Z$42</f>
        <v>Niet</v>
      </c>
      <c r="BD13" s="86" t="str">
        <f>TG!$Z$43</f>
        <v>Niet</v>
      </c>
      <c r="BE13" s="86" t="str">
        <f>TG!$Z$44</f>
        <v>Niet</v>
      </c>
      <c r="BF13" s="86" t="str">
        <f>TG!$Z$45</f>
        <v>Niet</v>
      </c>
      <c r="BG13" s="86" t="str">
        <f>TG!$Z$46</f>
        <v>Niet</v>
      </c>
      <c r="BH13" s="86" t="str">
        <f>TG!$Z$47</f>
        <v>Niet</v>
      </c>
      <c r="BI13" s="86" t="str">
        <f>TG!$Z$48</f>
        <v>Niet</v>
      </c>
      <c r="BJ13" s="86" t="str">
        <f>TG!$Z$49</f>
        <v>Niet</v>
      </c>
      <c r="BK13" s="86" t="str">
        <f>TG!$Z$50</f>
        <v>Niet</v>
      </c>
      <c r="BL13" s="86" t="str">
        <f>TG!$Z$51</f>
        <v>Niet</v>
      </c>
      <c r="BM13" s="86" t="str">
        <f>TG!$Z$52</f>
        <v>Niet</v>
      </c>
      <c r="BN13" s="86" t="str">
        <f>TG!$Z$53</f>
        <v>Niet</v>
      </c>
      <c r="BO13" s="86" t="str">
        <f>TG!$Z$54</f>
        <v>Niet</v>
      </c>
      <c r="BP13" s="86" t="str">
        <f>TG!$Z$55</f>
        <v>Niet</v>
      </c>
      <c r="BQ13" s="86" t="str">
        <f>TG!$Z$56</f>
        <v>Niet</v>
      </c>
      <c r="BR13" s="86" t="str">
        <f>TG!$Z$58</f>
        <v>Niet</v>
      </c>
      <c r="BS13" s="86" t="str">
        <f>TG!$Z$59</f>
        <v>Niet</v>
      </c>
      <c r="BT13" s="86" t="str">
        <f>TG!$Z$60</f>
        <v>Niet</v>
      </c>
      <c r="BU13" s="86" t="str">
        <f>TG!$Z$61</f>
        <v>Niet</v>
      </c>
      <c r="BV13" s="86" t="str">
        <f>TG!$Z$62</f>
        <v>Niet</v>
      </c>
      <c r="BW13" s="86" t="str">
        <f>TG!$Z$63</f>
        <v>Niet</v>
      </c>
      <c r="BX13" s="86" t="str">
        <f>TG!$Z$65</f>
        <v>Niet</v>
      </c>
      <c r="BY13" s="86" t="str">
        <f>TG!$Z$66</f>
        <v>Niet</v>
      </c>
      <c r="BZ13" s="86" t="str">
        <f>TG!$Z$67</f>
        <v>Niet</v>
      </c>
      <c r="CA13" s="86" t="str">
        <f>TG!$Z$68</f>
        <v>Niet</v>
      </c>
      <c r="CB13" s="86" t="str">
        <f>TG!$Z$69</f>
        <v>Niet</v>
      </c>
      <c r="CC13" s="86" t="str">
        <f>TG!$Z$70</f>
        <v>Niet</v>
      </c>
      <c r="CD13" s="86" t="str">
        <f>TG!$Z$71</f>
        <v>Niet</v>
      </c>
      <c r="CE13" s="86" t="str">
        <f>TG!$Z$72</f>
        <v>Niet</v>
      </c>
      <c r="CF13" s="86" t="str">
        <f>TG!$Z$73</f>
        <v>Niet</v>
      </c>
      <c r="CG13" s="86" t="str">
        <f>TG!$Z$74</f>
        <v>Niet</v>
      </c>
      <c r="CH13" s="86" t="str">
        <f>TG!$Z$75</f>
        <v>Niet</v>
      </c>
      <c r="CI13" s="86" t="str">
        <f>TG!$Z$76</f>
        <v>Niet</v>
      </c>
      <c r="CJ13" s="86" t="str">
        <f>TG!$Z$77</f>
        <v>Ja</v>
      </c>
      <c r="CK13" s="86" t="str">
        <f>TG!$Z$78</f>
        <v>Ja</v>
      </c>
      <c r="CL13" s="86" t="str">
        <f>TG!$Z$79</f>
        <v>Ja</v>
      </c>
      <c r="CM13" s="86" t="str">
        <f>TG!$Z$80</f>
        <v>Ja</v>
      </c>
      <c r="CN13" s="86" t="str">
        <f>TG!$Z$81</f>
        <v>Ja</v>
      </c>
      <c r="CO13" s="86" t="str">
        <f>TG!$Z$82</f>
        <v>Ja</v>
      </c>
      <c r="CP13" s="86" t="str">
        <f>TG!$Z$83</f>
        <v>Ja</v>
      </c>
      <c r="CQ13" s="86" t="str">
        <f>TG!$Z$84</f>
        <v>Ja</v>
      </c>
      <c r="CR13" s="86" t="str">
        <f>TG!$Z$85</f>
        <v>Nee</v>
      </c>
      <c r="CS13" s="86" t="str">
        <f>TG!$Z$86</f>
        <v>Nee</v>
      </c>
      <c r="CT13" s="86" t="str">
        <f>TG!$Z$87</f>
        <v>Optie</v>
      </c>
      <c r="CU13" s="86" t="str">
        <f>TG!$Z$88</f>
        <v>Ja</v>
      </c>
      <c r="CV13" s="86" t="str">
        <f>TG!$Z$89</f>
        <v>Optie</v>
      </c>
      <c r="CW13" s="86" t="str">
        <f>TG!$Z$90</f>
        <v>Ja</v>
      </c>
      <c r="CX13" s="86" t="str">
        <f>TG!$Z$91</f>
        <v>Ja</v>
      </c>
      <c r="CY13" s="86" t="str">
        <f>TG!$Z$92</f>
        <v>Ja</v>
      </c>
      <c r="CZ13" s="86" t="str">
        <f>TG!$Z$94</f>
        <v>Niet</v>
      </c>
      <c r="DA13" s="86" t="str">
        <f>TG!$Z$95</f>
        <v>Niet</v>
      </c>
      <c r="DB13" s="86" t="str">
        <f>TG!$Z$96</f>
        <v>Niet</v>
      </c>
      <c r="DC13" s="86" t="str">
        <f>TG!$Z$97</f>
        <v>Niet</v>
      </c>
      <c r="DD13" s="86" t="str">
        <f>TG!$Z$98</f>
        <v>Niet</v>
      </c>
      <c r="DE13" s="86" t="str">
        <f>TG!$Z$99</f>
        <v>Niet</v>
      </c>
      <c r="DF13" s="86" t="str">
        <f>TG!$Z$103</f>
        <v>Ja</v>
      </c>
      <c r="DG13" s="86" t="str">
        <f>TG!$Z$104</f>
        <v>Ja</v>
      </c>
      <c r="DH13" s="86" t="str">
        <f>TG!$Z$105</f>
        <v>Nee</v>
      </c>
      <c r="DI13" s="86" t="str">
        <f>TG!$Z$106</f>
        <v>Ja</v>
      </c>
      <c r="DJ13" s="86" t="str">
        <f>TG!$Z$107</f>
        <v>Ja</v>
      </c>
      <c r="DK13" s="86" t="str">
        <f>TG!$Z$108</f>
        <v>Optie</v>
      </c>
      <c r="DL13" s="86" t="str">
        <f>TG!$Z$109</f>
        <v>Ja</v>
      </c>
      <c r="DM13" s="86" t="str">
        <f>TG!$Z$110</f>
        <v>Ja</v>
      </c>
      <c r="DN13" s="86" t="str">
        <f>TG!$Z$111</f>
        <v>Niet</v>
      </c>
      <c r="DO13" s="86" t="str">
        <f>TG!$Z$112</f>
        <v>Niet</v>
      </c>
      <c r="DP13" s="86"/>
      <c r="DQ13" s="86"/>
      <c r="DR13" s="86"/>
      <c r="DS13" s="86"/>
      <c r="DT13" s="86"/>
      <c r="DU13" s="86"/>
      <c r="DV13" s="86"/>
      <c r="DW13" s="86"/>
      <c r="DX13" s="86"/>
      <c r="DY13" s="86"/>
      <c r="DZ13" s="86"/>
      <c r="EA13" s="86"/>
      <c r="EB13" s="86"/>
      <c r="EC13" s="86"/>
      <c r="ED13" s="86"/>
      <c r="EE13" s="86"/>
      <c r="EF13" s="86"/>
      <c r="EG13" s="86"/>
      <c r="EH13" s="86"/>
      <c r="EI13" s="86"/>
      <c r="EJ13" s="86"/>
      <c r="EK13" s="86"/>
      <c r="EL13" s="86"/>
      <c r="EM13" s="86"/>
      <c r="EN13" s="86"/>
      <c r="EO13" s="86"/>
      <c r="EP13" s="86"/>
      <c r="EQ13" s="86"/>
      <c r="ER13" s="86"/>
      <c r="ES13" s="86"/>
      <c r="ET13" s="86"/>
      <c r="EU13" s="86"/>
      <c r="EV13" s="86"/>
      <c r="EW13" s="86"/>
      <c r="EX13" s="86"/>
      <c r="EY13" s="86"/>
      <c r="EZ13" s="86"/>
      <c r="FA13" s="86"/>
      <c r="FB13" s="86"/>
      <c r="FC13" s="86"/>
      <c r="FD13" s="86"/>
      <c r="FE13" s="86"/>
      <c r="FF13" s="86"/>
      <c r="FG13" s="86"/>
      <c r="FH13" s="86"/>
      <c r="FI13" s="86"/>
      <c r="FJ13" s="86"/>
      <c r="FK13" s="86"/>
      <c r="FL13" s="86"/>
      <c r="FM13" s="86"/>
      <c r="FN13" s="86"/>
      <c r="FO13" s="86"/>
      <c r="FP13" s="86"/>
      <c r="FQ13" s="86"/>
      <c r="FR13" s="86"/>
      <c r="FS13" s="86"/>
      <c r="FT13" s="86"/>
      <c r="FU13" s="86"/>
      <c r="FV13" s="86"/>
      <c r="FW13" s="86"/>
      <c r="FX13" s="86"/>
      <c r="FY13" s="86"/>
      <c r="FZ13" s="86"/>
      <c r="GA13" s="86"/>
      <c r="GB13" s="86"/>
      <c r="GC13" s="86"/>
      <c r="GD13" s="86"/>
      <c r="GE13" s="86"/>
      <c r="GF13" s="86"/>
      <c r="GG13" s="86"/>
      <c r="GH13" s="86"/>
      <c r="GI13" s="86"/>
      <c r="GJ13" s="86"/>
      <c r="GK13" s="86"/>
      <c r="GL13" s="86"/>
      <c r="GM13" s="86"/>
      <c r="GN13" s="86"/>
      <c r="GO13" s="86"/>
      <c r="GP13" s="86"/>
      <c r="GQ13" s="86"/>
      <c r="GR13" s="86"/>
      <c r="GS13" s="86"/>
      <c r="GT13" s="86"/>
      <c r="GU13" s="86"/>
      <c r="GV13" s="86"/>
      <c r="GW13" s="86"/>
      <c r="GX13" s="86"/>
      <c r="GY13" s="86"/>
      <c r="GZ13" s="86"/>
      <c r="HA13" s="86"/>
      <c r="HB13" s="86"/>
      <c r="HC13" s="86"/>
      <c r="HD13" s="86"/>
      <c r="HE13" s="86"/>
      <c r="HF13" s="86"/>
      <c r="HG13" s="86"/>
      <c r="HH13" s="86"/>
      <c r="HI13" s="86"/>
      <c r="HJ13" s="86"/>
      <c r="HK13" s="86"/>
      <c r="HL13" s="86"/>
      <c r="HM13" s="86"/>
      <c r="HN13" s="86"/>
      <c r="HO13" s="86"/>
      <c r="HP13" s="86"/>
      <c r="HQ13" s="86"/>
      <c r="HR13" s="86"/>
      <c r="HS13" s="86"/>
      <c r="HT13" s="86"/>
      <c r="HU13" s="86"/>
      <c r="HV13" s="86"/>
      <c r="HW13" s="86"/>
      <c r="HX13" s="86"/>
      <c r="HY13" s="86"/>
      <c r="HZ13" s="86"/>
      <c r="IA13" s="86"/>
      <c r="IB13" s="86"/>
      <c r="IC13" s="86"/>
      <c r="ID13" s="86"/>
      <c r="IE13" s="86"/>
      <c r="IF13" s="86"/>
      <c r="IG13" s="86"/>
      <c r="IH13" s="86"/>
      <c r="II13" s="86"/>
      <c r="IJ13" s="86"/>
      <c r="IK13" s="86"/>
      <c r="IL13" s="86"/>
      <c r="IM13" s="86"/>
      <c r="IN13" s="86"/>
      <c r="IO13" s="86"/>
      <c r="IP13" s="86"/>
      <c r="IQ13" s="86"/>
      <c r="IR13" s="86"/>
      <c r="IS13" s="86"/>
      <c r="IT13" s="86"/>
      <c r="IU13" s="86"/>
      <c r="IV13" s="86"/>
      <c r="IW13" s="86"/>
      <c r="IX13" s="86"/>
      <c r="IY13" s="86"/>
      <c r="IZ13" s="86"/>
      <c r="JA13" s="86"/>
      <c r="JB13" s="86"/>
      <c r="JC13" s="86"/>
      <c r="JD13" s="86"/>
      <c r="JE13" s="86"/>
      <c r="JF13" s="86"/>
      <c r="JG13" s="86"/>
      <c r="JH13" s="86"/>
      <c r="JI13" s="86"/>
      <c r="JJ13" s="86"/>
      <c r="JK13" s="86"/>
      <c r="JL13" s="86"/>
      <c r="JM13" s="86"/>
      <c r="JN13" s="86"/>
      <c r="JO13" s="86"/>
      <c r="JP13" s="86"/>
      <c r="JQ13" s="86"/>
      <c r="JR13" s="86"/>
      <c r="JS13" s="86"/>
      <c r="JT13" s="86"/>
      <c r="JU13" s="86"/>
      <c r="JV13" s="86"/>
      <c r="JW13" s="86"/>
      <c r="JX13" s="86"/>
      <c r="JY13" s="86"/>
      <c r="JZ13" s="86"/>
      <c r="KA13" s="86"/>
      <c r="KB13" s="86"/>
      <c r="KC13" s="86"/>
      <c r="KD13" s="86"/>
      <c r="KE13" s="86"/>
      <c r="KF13" s="86"/>
      <c r="KG13" s="86"/>
      <c r="KH13" s="86"/>
      <c r="KI13" s="86"/>
      <c r="KJ13" s="86"/>
      <c r="KK13" s="86"/>
      <c r="KL13" s="86"/>
      <c r="KM13" s="86"/>
      <c r="KN13" s="86"/>
      <c r="KO13" s="86"/>
      <c r="KP13" s="86"/>
      <c r="KQ13" s="86"/>
      <c r="KR13" s="86"/>
      <c r="KS13" s="86"/>
      <c r="KT13" s="86"/>
      <c r="KU13" s="86"/>
      <c r="KV13" s="86"/>
      <c r="KW13" s="86"/>
      <c r="KX13" s="86"/>
      <c r="KY13" s="86"/>
      <c r="KZ13" s="86"/>
      <c r="LA13" s="86"/>
      <c r="LB13" s="86"/>
      <c r="LC13" s="86"/>
      <c r="LD13" s="86"/>
      <c r="LE13" s="86"/>
      <c r="LF13" s="86"/>
      <c r="LG13" s="86"/>
      <c r="LH13" s="86"/>
      <c r="LI13" s="86"/>
      <c r="LJ13" s="86"/>
      <c r="LK13" s="86"/>
      <c r="LL13" s="86"/>
      <c r="LM13" s="86"/>
      <c r="LN13" s="86"/>
      <c r="LO13" s="86"/>
      <c r="LP13" s="86"/>
      <c r="LQ13" s="86"/>
      <c r="LR13" s="86"/>
      <c r="LS13" s="86"/>
      <c r="LT13" s="86"/>
      <c r="LU13" s="86"/>
      <c r="LV13" s="86"/>
      <c r="LW13" s="86"/>
      <c r="LX13" s="86"/>
      <c r="LY13" s="86"/>
      <c r="LZ13" s="86"/>
      <c r="MA13" s="86"/>
      <c r="MB13" s="86"/>
      <c r="MC13" s="86"/>
      <c r="MD13" s="86"/>
      <c r="ME13" s="86"/>
      <c r="MF13" s="86"/>
      <c r="MG13" s="86"/>
      <c r="MH13" s="86"/>
      <c r="MI13" s="86"/>
      <c r="MJ13" s="86"/>
      <c r="MK13" s="86"/>
      <c r="ML13" s="86"/>
      <c r="MM13" s="86"/>
      <c r="MN13" s="86"/>
      <c r="MO13" s="86"/>
      <c r="MP13" s="86"/>
      <c r="MQ13" s="86"/>
      <c r="MR13" s="86"/>
      <c r="MS13" s="86"/>
      <c r="MT13" s="86"/>
      <c r="MU13" s="86"/>
      <c r="MV13" s="86"/>
      <c r="MW13" s="86"/>
      <c r="MX13" s="86"/>
      <c r="MY13" s="86"/>
      <c r="MZ13" s="86"/>
      <c r="NA13" s="86"/>
      <c r="NB13" s="86"/>
      <c r="NC13" s="86"/>
      <c r="ND13" s="86"/>
      <c r="NE13" s="86"/>
      <c r="NF13" s="86"/>
      <c r="NG13" s="86"/>
      <c r="NH13" s="86"/>
      <c r="NI13" s="86"/>
      <c r="NJ13" s="86"/>
      <c r="NK13" s="86"/>
      <c r="NL13" s="86"/>
      <c r="NM13" s="86"/>
      <c r="NN13" s="86"/>
      <c r="NO13" s="86"/>
      <c r="NP13" s="86"/>
      <c r="NQ13" s="86"/>
      <c r="NR13" s="86"/>
      <c r="NS13" s="86"/>
      <c r="NT13" s="86"/>
      <c r="NU13" s="86"/>
      <c r="NV13" s="86"/>
      <c r="NW13" s="86"/>
      <c r="NX13" s="86"/>
      <c r="NY13" s="86"/>
      <c r="NZ13" s="86"/>
      <c r="OA13" s="86"/>
      <c r="OB13" s="86"/>
      <c r="OC13" s="86"/>
      <c r="OD13" s="86"/>
      <c r="OE13" s="86"/>
      <c r="OF13" s="86"/>
      <c r="OG13" s="86"/>
      <c r="OH13" s="86"/>
      <c r="OI13" s="86"/>
      <c r="OJ13" s="86"/>
      <c r="OK13" s="86"/>
      <c r="OL13" s="86"/>
      <c r="OM13" s="86"/>
      <c r="ON13" s="86"/>
      <c r="OO13" s="86"/>
      <c r="OP13" s="86"/>
      <c r="OQ13" s="86"/>
      <c r="OR13" s="86"/>
      <c r="OS13" s="86"/>
      <c r="OT13" s="86"/>
      <c r="OU13" s="86"/>
      <c r="OV13" s="86"/>
      <c r="OW13" s="86"/>
      <c r="OX13" s="86"/>
      <c r="OY13" s="86"/>
      <c r="OZ13" s="86"/>
      <c r="PA13" s="86"/>
      <c r="PB13" s="86"/>
      <c r="PC13" s="86"/>
      <c r="PD13" s="86"/>
      <c r="PE13" s="86"/>
      <c r="PF13" s="86"/>
    </row>
    <row r="14" spans="1:422" hidden="1" x14ac:dyDescent="0.25">
      <c r="A14" s="86"/>
      <c r="B14" s="225"/>
      <c r="C14" s="86"/>
      <c r="D14" s="86"/>
      <c r="E14" s="86"/>
      <c r="F14" s="86"/>
      <c r="G14" s="86"/>
      <c r="H14" s="86"/>
      <c r="I14" s="224"/>
      <c r="J14" s="224"/>
      <c r="K14" s="86"/>
      <c r="L14" s="110"/>
      <c r="M14" s="224" t="s">
        <v>475</v>
      </c>
      <c r="N14" s="224" t="s">
        <v>129</v>
      </c>
      <c r="O14" s="224" t="str">
        <f>TG!AA1</f>
        <v>Wisselen</v>
      </c>
      <c r="Q14" s="86" t="str">
        <f>TG!$AA$2</f>
        <v>Ja</v>
      </c>
      <c r="R14" s="86" t="str">
        <f>TG!$AA$3</f>
        <v>Ja</v>
      </c>
      <c r="S14" s="86" t="str">
        <f>TG!$AA$4</f>
        <v>Optie</v>
      </c>
      <c r="T14" s="86" t="str">
        <f>TG!$AA$5</f>
        <v>Ja</v>
      </c>
      <c r="U14" s="86" t="str">
        <f>TG!$AA$6</f>
        <v>Ja</v>
      </c>
      <c r="V14" s="86" t="str">
        <f>TG!$AA$7</f>
        <v>Ja</v>
      </c>
      <c r="W14" s="86" t="str">
        <f>TG!$AA$8</f>
        <v>Optie</v>
      </c>
      <c r="X14" s="86" t="str">
        <f>TG!$AA$9</f>
        <v>Ja</v>
      </c>
      <c r="Y14" s="86" t="str">
        <f>TG!$AA$10</f>
        <v>Optie</v>
      </c>
      <c r="Z14" s="86" t="str">
        <f>TG!$AA$11</f>
        <v>Optie</v>
      </c>
      <c r="AA14" s="86" t="str">
        <f>TG!$AA$12</f>
        <v>Optie</v>
      </c>
      <c r="AB14" s="86" t="str">
        <f>TG!$AA$13</f>
        <v>Niet</v>
      </c>
      <c r="AC14" s="86" t="str">
        <f>TG!$AA$14</f>
        <v>Niet</v>
      </c>
      <c r="AD14" s="86" t="str">
        <f>TG!$AA$15</f>
        <v>Niet</v>
      </c>
      <c r="AE14" s="86" t="str">
        <f>TG!$AA$16</f>
        <v>Niet</v>
      </c>
      <c r="AF14" s="86" t="str">
        <f>TG!$AA$17</f>
        <v>Niet</v>
      </c>
      <c r="AG14" s="86" t="str">
        <f>TG!$AA$18</f>
        <v>Niet</v>
      </c>
      <c r="AH14" s="86" t="str">
        <f>TG!$AA$19</f>
        <v>Niet</v>
      </c>
      <c r="AI14" s="86" t="str">
        <f>TG!$AA$20</f>
        <v>Niet</v>
      </c>
      <c r="AJ14" s="86" t="str">
        <f>TG!$AA$21</f>
        <v>Niet</v>
      </c>
      <c r="AK14" s="86" t="str">
        <f>TG!$AA$22</f>
        <v>Niet</v>
      </c>
      <c r="AL14" s="86" t="str">
        <f>TG!$AA$23</f>
        <v>Niet</v>
      </c>
      <c r="AM14" s="86" t="str">
        <f>TG!$AA$24</f>
        <v>Niet</v>
      </c>
      <c r="AN14" s="86" t="str">
        <f>TG!$AA$25</f>
        <v>Niet</v>
      </c>
      <c r="AO14" s="86" t="str">
        <f>TG!$AA$26</f>
        <v>Niet</v>
      </c>
      <c r="AP14" s="86" t="str">
        <f>TG!$AA$27</f>
        <v>Niet</v>
      </c>
      <c r="AQ14" s="86" t="str">
        <f>TG!$AA$28</f>
        <v>Niet</v>
      </c>
      <c r="AR14" s="86" t="str">
        <f>TG!$AA$29</f>
        <v>Niet</v>
      </c>
      <c r="AS14" s="86" t="str">
        <f>TG!$AA$31</f>
        <v>Niet</v>
      </c>
      <c r="AT14" s="86" t="str">
        <f>TG!$AA$32</f>
        <v>Ja</v>
      </c>
      <c r="AU14" s="86" t="str">
        <f>TG!$AA$33</f>
        <v>Nee</v>
      </c>
      <c r="AV14" s="86" t="str">
        <f>TG!$AA$34</f>
        <v>Ja</v>
      </c>
      <c r="AW14" s="86" t="str">
        <f>TG!$AA$35</f>
        <v>Ja</v>
      </c>
      <c r="AX14" s="86" t="str">
        <f>TG!$AA$36</f>
        <v>Ja</v>
      </c>
      <c r="AY14" s="86" t="str">
        <f>TG!$AA$38</f>
        <v>Niet</v>
      </c>
      <c r="AZ14" s="86" t="str">
        <f>TG!$AA$39</f>
        <v>Niet</v>
      </c>
      <c r="BA14" s="86" t="str">
        <f>TG!$AA$40</f>
        <v>Niet</v>
      </c>
      <c r="BB14" s="86" t="str">
        <f>TG!$AA$41</f>
        <v>Niet</v>
      </c>
      <c r="BC14" s="86" t="str">
        <f>TG!$AA$42</f>
        <v>Niet</v>
      </c>
      <c r="BD14" s="86" t="str">
        <f>TG!$AA$43</f>
        <v>Niet</v>
      </c>
      <c r="BE14" s="86" t="str">
        <f>TG!$AA$44</f>
        <v>Niet</v>
      </c>
      <c r="BF14" s="86" t="str">
        <f>TG!$AA$45</f>
        <v>Niet</v>
      </c>
      <c r="BG14" s="86" t="str">
        <f>TG!$AA$46</f>
        <v>Niet</v>
      </c>
      <c r="BH14" s="86" t="str">
        <f>TG!$AA$47</f>
        <v>Niet</v>
      </c>
      <c r="BI14" s="86" t="str">
        <f>TG!$AA$48</f>
        <v>Niet</v>
      </c>
      <c r="BJ14" s="86" t="str">
        <f>TG!$AA$49</f>
        <v>Niet</v>
      </c>
      <c r="BK14" s="86" t="str">
        <f>TG!$AA$50</f>
        <v>Niet</v>
      </c>
      <c r="BL14" s="86" t="str">
        <f>TG!$AA$51</f>
        <v>Niet</v>
      </c>
      <c r="BM14" s="86" t="str">
        <f>TG!$AA$52</f>
        <v>Niet</v>
      </c>
      <c r="BN14" s="86" t="str">
        <f>TG!$AA$53</f>
        <v>Niet</v>
      </c>
      <c r="BO14" s="86" t="str">
        <f>TG!$AA$54</f>
        <v>Niet</v>
      </c>
      <c r="BP14" s="86" t="str">
        <f>TG!$AA$55</f>
        <v>Niet</v>
      </c>
      <c r="BQ14" s="86" t="str">
        <f>TG!$AA$56</f>
        <v>Niet</v>
      </c>
      <c r="BR14" s="86" t="str">
        <f>TG!$AA$58</f>
        <v>Niet</v>
      </c>
      <c r="BS14" s="86" t="str">
        <f>TG!$AA$59</f>
        <v>Niet</v>
      </c>
      <c r="BT14" s="86" t="str">
        <f>TG!$AA$60</f>
        <v>Niet</v>
      </c>
      <c r="BU14" s="86" t="str">
        <f>TG!$AA$61</f>
        <v>Niet</v>
      </c>
      <c r="BV14" s="86" t="str">
        <f>TG!$AA$62</f>
        <v>Niet</v>
      </c>
      <c r="BW14" s="86" t="str">
        <f>TG!$AA$63</f>
        <v>Niet</v>
      </c>
      <c r="BX14" s="86" t="str">
        <f>TG!$AA$65</f>
        <v>Niet</v>
      </c>
      <c r="BY14" s="86" t="str">
        <f>TG!$AA$66</f>
        <v>Niet</v>
      </c>
      <c r="BZ14" s="86" t="str">
        <f>TG!$AA$67</f>
        <v>Niet</v>
      </c>
      <c r="CA14" s="86" t="str">
        <f>TG!$AA$68</f>
        <v>Niet</v>
      </c>
      <c r="CB14" s="86" t="str">
        <f>TG!$AA$69</f>
        <v>Niet</v>
      </c>
      <c r="CC14" s="86" t="str">
        <f>TG!$AA$70</f>
        <v>Niet</v>
      </c>
      <c r="CD14" s="86" t="str">
        <f>TG!$AA$71</f>
        <v>Niet</v>
      </c>
      <c r="CE14" s="86" t="str">
        <f>TG!$AA$72</f>
        <v>Niet</v>
      </c>
      <c r="CF14" s="86" t="str">
        <f>TG!$AA$73</f>
        <v>Niet</v>
      </c>
      <c r="CG14" s="86" t="str">
        <f>TG!$AA$74</f>
        <v>Niet</v>
      </c>
      <c r="CH14" s="86" t="str">
        <f>TG!$AA$75</f>
        <v>Niet</v>
      </c>
      <c r="CI14" s="86" t="str">
        <f>TG!$AA$76</f>
        <v>Niet</v>
      </c>
      <c r="CJ14" s="86" t="str">
        <f>TG!$AA$77</f>
        <v>Ja</v>
      </c>
      <c r="CK14" s="86" t="str">
        <f>TG!$AA$78</f>
        <v>Ja</v>
      </c>
      <c r="CL14" s="86" t="str">
        <f>TG!$AA$79</f>
        <v>Ja</v>
      </c>
      <c r="CM14" s="86" t="str">
        <f>TG!$AA$80</f>
        <v>Ja</v>
      </c>
      <c r="CN14" s="86" t="str">
        <f>TG!$AA$81</f>
        <v>Ja</v>
      </c>
      <c r="CO14" s="86" t="str">
        <f>TG!$AA$82</f>
        <v>Ja</v>
      </c>
      <c r="CP14" s="86" t="str">
        <f>TG!$AA$83</f>
        <v>Ja</v>
      </c>
      <c r="CQ14" s="86" t="str">
        <f>TG!$AA$84</f>
        <v>Ja</v>
      </c>
      <c r="CR14" s="86" t="str">
        <f>TG!$AA$85</f>
        <v>Nee</v>
      </c>
      <c r="CS14" s="86" t="str">
        <f>TG!$AA$86</f>
        <v>Nee</v>
      </c>
      <c r="CT14" s="86" t="str">
        <f>TG!$AA$87</f>
        <v>Ja</v>
      </c>
      <c r="CU14" s="86" t="str">
        <f>TG!$AA$88</f>
        <v>Ja</v>
      </c>
      <c r="CV14" s="86" t="str">
        <f>TG!$AA$89</f>
        <v>Optie</v>
      </c>
      <c r="CW14" s="86" t="str">
        <f>TG!$AA$90</f>
        <v>Ja</v>
      </c>
      <c r="CX14" s="86" t="str">
        <f>TG!$AA$91</f>
        <v>Ja</v>
      </c>
      <c r="CY14" s="86" t="str">
        <f>TG!$AA$92</f>
        <v>Ja</v>
      </c>
      <c r="CZ14" s="86" t="str">
        <f>TG!$AA$94</f>
        <v>Ja</v>
      </c>
      <c r="DA14" s="86" t="str">
        <f>TG!$AA$95</f>
        <v>Ja</v>
      </c>
      <c r="DB14" s="86" t="str">
        <f>TG!$AA$96</f>
        <v>Optie</v>
      </c>
      <c r="DC14" s="86" t="str">
        <f>TG!$AA$97</f>
        <v>Ja</v>
      </c>
      <c r="DD14" s="86" t="str">
        <f>TG!$AA$98</f>
        <v>Ja</v>
      </c>
      <c r="DE14" s="86" t="str">
        <f>TG!$AA$99</f>
        <v>Ja</v>
      </c>
      <c r="DF14" s="86" t="str">
        <f>TG!$AA$103</f>
        <v>Ja</v>
      </c>
      <c r="DG14" s="86" t="str">
        <f>TG!$AA$104</f>
        <v>Ja</v>
      </c>
      <c r="DH14" s="86" t="str">
        <f>TG!$AA$105</f>
        <v>Nee</v>
      </c>
      <c r="DI14" s="86" t="str">
        <f>TG!$AA$106</f>
        <v>Ja</v>
      </c>
      <c r="DJ14" s="86" t="str">
        <f>TG!$AA$107</f>
        <v>Ja</v>
      </c>
      <c r="DK14" s="86" t="str">
        <f>TG!$AA$108</f>
        <v>Optie</v>
      </c>
      <c r="DL14" s="86" t="str">
        <f>TG!$AA$109</f>
        <v>Ja</v>
      </c>
      <c r="DM14" s="86" t="str">
        <f>TG!$AA$110</f>
        <v>Ja</v>
      </c>
      <c r="DN14" s="86" t="str">
        <f>TG!$AA$111</f>
        <v>Niet</v>
      </c>
      <c r="DO14" s="86" t="str">
        <f>TG!$AA$112</f>
        <v>Niet</v>
      </c>
      <c r="DP14" s="86"/>
      <c r="DQ14" s="86"/>
      <c r="DR14" s="86"/>
      <c r="DS14" s="86"/>
      <c r="DT14" s="86"/>
      <c r="DU14" s="86"/>
      <c r="DV14" s="86"/>
      <c r="DW14" s="86"/>
      <c r="DX14" s="86"/>
      <c r="DY14" s="86"/>
      <c r="DZ14" s="86"/>
      <c r="EA14" s="86"/>
      <c r="EB14" s="86"/>
      <c r="EC14" s="86"/>
      <c r="ED14" s="86"/>
      <c r="EE14" s="86"/>
      <c r="EF14" s="86"/>
      <c r="EG14" s="86"/>
      <c r="EH14" s="86"/>
      <c r="EI14" s="86"/>
      <c r="EJ14" s="86"/>
      <c r="EK14" s="86"/>
      <c r="EL14" s="86"/>
      <c r="EM14" s="86"/>
      <c r="EN14" s="86"/>
      <c r="EO14" s="86"/>
      <c r="EP14" s="86"/>
      <c r="EQ14" s="86"/>
      <c r="ER14" s="86"/>
      <c r="ES14" s="86"/>
      <c r="ET14" s="86"/>
      <c r="EU14" s="86"/>
      <c r="EV14" s="86"/>
      <c r="EW14" s="86"/>
      <c r="EX14" s="86"/>
      <c r="EY14" s="86"/>
      <c r="EZ14" s="86"/>
      <c r="FA14" s="86"/>
      <c r="FB14" s="86"/>
      <c r="FC14" s="86"/>
      <c r="FD14" s="86"/>
      <c r="FE14" s="86"/>
      <c r="FF14" s="86"/>
      <c r="FG14" s="86"/>
      <c r="FH14" s="86"/>
      <c r="FI14" s="86"/>
      <c r="FJ14" s="86"/>
      <c r="FK14" s="86"/>
      <c r="FL14" s="86"/>
      <c r="FM14" s="86"/>
      <c r="FN14" s="86"/>
      <c r="FO14" s="86"/>
      <c r="FP14" s="86"/>
      <c r="FQ14" s="86"/>
      <c r="FR14" s="86"/>
      <c r="FS14" s="86"/>
      <c r="FT14" s="86"/>
      <c r="FU14" s="86"/>
      <c r="FV14" s="86"/>
      <c r="FW14" s="86"/>
      <c r="FX14" s="86"/>
      <c r="FY14" s="86"/>
      <c r="FZ14" s="86"/>
      <c r="GA14" s="86"/>
      <c r="GB14" s="86"/>
      <c r="GC14" s="86"/>
      <c r="GD14" s="86"/>
      <c r="GE14" s="86"/>
      <c r="GF14" s="86"/>
      <c r="GG14" s="86"/>
      <c r="GH14" s="86"/>
      <c r="GI14" s="86"/>
      <c r="GJ14" s="86"/>
      <c r="GK14" s="86"/>
      <c r="GL14" s="86"/>
      <c r="GM14" s="86"/>
      <c r="GN14" s="86"/>
      <c r="GO14" s="86"/>
      <c r="GP14" s="86"/>
      <c r="GQ14" s="86"/>
      <c r="GR14" s="86"/>
      <c r="GS14" s="86"/>
      <c r="GT14" s="86"/>
      <c r="GU14" s="86"/>
      <c r="GV14" s="86"/>
      <c r="GW14" s="86"/>
      <c r="GX14" s="86"/>
      <c r="GY14" s="86"/>
      <c r="GZ14" s="86"/>
      <c r="HA14" s="86"/>
      <c r="HB14" s="86"/>
      <c r="HC14" s="86"/>
      <c r="HD14" s="86"/>
      <c r="HE14" s="86"/>
      <c r="HF14" s="86"/>
      <c r="HG14" s="86"/>
      <c r="HH14" s="86"/>
      <c r="HI14" s="86"/>
      <c r="HJ14" s="86"/>
      <c r="HK14" s="86"/>
      <c r="HL14" s="86"/>
      <c r="HM14" s="86"/>
      <c r="HN14" s="86"/>
      <c r="HO14" s="86"/>
      <c r="HP14" s="86"/>
      <c r="HQ14" s="86"/>
      <c r="HR14" s="86"/>
      <c r="HS14" s="86"/>
      <c r="HT14" s="86"/>
      <c r="HU14" s="86"/>
      <c r="HV14" s="86"/>
      <c r="HW14" s="86"/>
      <c r="HX14" s="86"/>
      <c r="HY14" s="86"/>
      <c r="HZ14" s="86"/>
      <c r="IA14" s="86"/>
      <c r="IB14" s="86"/>
      <c r="IC14" s="86"/>
      <c r="ID14" s="86"/>
      <c r="IE14" s="86"/>
      <c r="IF14" s="86"/>
      <c r="IG14" s="86"/>
      <c r="IH14" s="86"/>
      <c r="II14" s="86"/>
      <c r="IJ14" s="86"/>
      <c r="IK14" s="86"/>
      <c r="IL14" s="86"/>
      <c r="IM14" s="86"/>
      <c r="IN14" s="86"/>
      <c r="IO14" s="86"/>
      <c r="IP14" s="86"/>
      <c r="IQ14" s="86"/>
      <c r="IR14" s="86"/>
      <c r="IS14" s="86"/>
      <c r="IT14" s="86"/>
      <c r="IU14" s="86"/>
      <c r="IV14" s="86"/>
      <c r="IW14" s="86"/>
      <c r="IX14" s="86"/>
      <c r="IY14" s="86"/>
      <c r="IZ14" s="86"/>
      <c r="JA14" s="86"/>
      <c r="JB14" s="86"/>
      <c r="JC14" s="86"/>
      <c r="JD14" s="86"/>
      <c r="JE14" s="86"/>
      <c r="JF14" s="86"/>
      <c r="JG14" s="86"/>
      <c r="JH14" s="86"/>
      <c r="JI14" s="86"/>
      <c r="JJ14" s="86"/>
      <c r="JK14" s="86"/>
      <c r="JL14" s="86"/>
      <c r="JM14" s="86"/>
      <c r="JN14" s="86"/>
      <c r="JO14" s="86"/>
      <c r="JP14" s="86"/>
      <c r="JQ14" s="86"/>
      <c r="JR14" s="86"/>
      <c r="JS14" s="86"/>
      <c r="JT14" s="86"/>
      <c r="JU14" s="86"/>
      <c r="JV14" s="86"/>
      <c r="JW14" s="86"/>
      <c r="JX14" s="86"/>
      <c r="JY14" s="86"/>
      <c r="JZ14" s="86"/>
      <c r="KA14" s="86"/>
      <c r="KB14" s="86"/>
      <c r="KC14" s="86"/>
      <c r="KD14" s="86"/>
      <c r="KE14" s="86"/>
      <c r="KF14" s="86"/>
      <c r="KG14" s="86"/>
      <c r="KH14" s="86"/>
      <c r="KI14" s="86"/>
      <c r="KJ14" s="86"/>
      <c r="KK14" s="86"/>
      <c r="KL14" s="86"/>
      <c r="KM14" s="86"/>
      <c r="KN14" s="86"/>
      <c r="KO14" s="86"/>
      <c r="KP14" s="86"/>
      <c r="KQ14" s="86"/>
      <c r="KR14" s="86"/>
      <c r="KS14" s="86"/>
      <c r="KT14" s="86"/>
      <c r="KU14" s="86"/>
      <c r="KV14" s="86"/>
      <c r="KW14" s="86"/>
      <c r="KX14" s="86"/>
      <c r="KY14" s="86"/>
      <c r="KZ14" s="86"/>
      <c r="LA14" s="86"/>
      <c r="LB14" s="86"/>
      <c r="LC14" s="86"/>
      <c r="LD14" s="86"/>
      <c r="LE14" s="86"/>
      <c r="LF14" s="86"/>
      <c r="LG14" s="86"/>
      <c r="LH14" s="86"/>
      <c r="LI14" s="86"/>
      <c r="LJ14" s="86"/>
      <c r="LK14" s="86"/>
      <c r="LL14" s="86"/>
      <c r="LM14" s="86"/>
      <c r="LN14" s="86"/>
      <c r="LO14" s="86"/>
      <c r="LP14" s="86"/>
      <c r="LQ14" s="86"/>
      <c r="LR14" s="86"/>
      <c r="LS14" s="86"/>
      <c r="LT14" s="86"/>
      <c r="LU14" s="86"/>
      <c r="LV14" s="86"/>
      <c r="LW14" s="86"/>
      <c r="LX14" s="86"/>
      <c r="LY14" s="86"/>
      <c r="LZ14" s="86"/>
      <c r="MA14" s="86"/>
      <c r="MB14" s="86"/>
      <c r="MC14" s="86"/>
      <c r="MD14" s="86"/>
      <c r="ME14" s="86"/>
      <c r="MF14" s="86"/>
      <c r="MG14" s="86"/>
      <c r="MH14" s="86"/>
      <c r="MI14" s="86"/>
      <c r="MJ14" s="86"/>
      <c r="MK14" s="86"/>
      <c r="ML14" s="86"/>
      <c r="MM14" s="86"/>
      <c r="MN14" s="86"/>
      <c r="MO14" s="86"/>
      <c r="MP14" s="86"/>
      <c r="MQ14" s="86"/>
      <c r="MR14" s="86"/>
      <c r="MS14" s="86"/>
      <c r="MT14" s="86"/>
      <c r="MU14" s="86"/>
      <c r="MV14" s="86"/>
      <c r="MW14" s="86"/>
      <c r="MX14" s="86"/>
      <c r="MY14" s="86"/>
      <c r="MZ14" s="86"/>
      <c r="NA14" s="86"/>
      <c r="NB14" s="86"/>
      <c r="NC14" s="86"/>
      <c r="ND14" s="86"/>
      <c r="NE14" s="86"/>
      <c r="NF14" s="86"/>
      <c r="NG14" s="86"/>
      <c r="NH14" s="86"/>
      <c r="NI14" s="86"/>
      <c r="NJ14" s="86"/>
      <c r="NK14" s="86"/>
      <c r="NL14" s="86"/>
      <c r="NM14" s="86"/>
      <c r="NN14" s="86"/>
      <c r="NO14" s="86"/>
      <c r="NP14" s="86"/>
      <c r="NQ14" s="86"/>
      <c r="NR14" s="86"/>
      <c r="NS14" s="86"/>
      <c r="NT14" s="86"/>
      <c r="NU14" s="86"/>
      <c r="NV14" s="86"/>
      <c r="NW14" s="86"/>
      <c r="NX14" s="86"/>
      <c r="NY14" s="86"/>
      <c r="NZ14" s="86"/>
      <c r="OA14" s="86"/>
      <c r="OB14" s="86"/>
      <c r="OC14" s="86"/>
      <c r="OD14" s="86"/>
      <c r="OE14" s="86"/>
      <c r="OF14" s="86"/>
      <c r="OG14" s="86"/>
      <c r="OH14" s="86"/>
      <c r="OI14" s="86"/>
      <c r="OJ14" s="86"/>
      <c r="OK14" s="86"/>
      <c r="OL14" s="86"/>
      <c r="OM14" s="86"/>
      <c r="ON14" s="86"/>
      <c r="OO14" s="86"/>
      <c r="OP14" s="86"/>
      <c r="OQ14" s="86"/>
      <c r="OR14" s="86"/>
      <c r="OS14" s="86"/>
      <c r="OT14" s="86"/>
      <c r="OU14" s="86"/>
      <c r="OV14" s="86"/>
      <c r="OW14" s="86"/>
      <c r="OX14" s="86"/>
      <c r="OY14" s="86"/>
      <c r="OZ14" s="86"/>
      <c r="PA14" s="86"/>
      <c r="PB14" s="86"/>
      <c r="PC14" s="86"/>
      <c r="PD14" s="86"/>
      <c r="PE14" s="86"/>
      <c r="PF14" s="86"/>
    </row>
    <row r="15" spans="1:422" hidden="1" x14ac:dyDescent="0.25">
      <c r="A15" s="86"/>
      <c r="B15" s="225"/>
      <c r="C15" s="86"/>
      <c r="D15" s="86"/>
      <c r="E15" s="86"/>
      <c r="F15" s="86"/>
      <c r="G15" s="86"/>
      <c r="H15" s="86"/>
      <c r="I15" s="224"/>
      <c r="J15" s="224"/>
      <c r="K15" s="86"/>
      <c r="L15" s="110"/>
      <c r="M15" s="224" t="s">
        <v>475</v>
      </c>
      <c r="N15" s="224" t="s">
        <v>129</v>
      </c>
      <c r="O15" s="224" t="str">
        <f>TG!AB1</f>
        <v>Vastleggen informatie</v>
      </c>
      <c r="Q15" s="86" t="str">
        <f>TG!$AB$2</f>
        <v>Niet</v>
      </c>
      <c r="R15" s="86" t="str">
        <f>TG!$AB$3</f>
        <v>Niet</v>
      </c>
      <c r="S15" s="86" t="str">
        <f>TG!$AB$4</f>
        <v>Niet</v>
      </c>
      <c r="T15" s="86" t="str">
        <f>TG!$AB$5</f>
        <v>Niet</v>
      </c>
      <c r="U15" s="86" t="str">
        <f>TG!$AB$6</f>
        <v>Niet</v>
      </c>
      <c r="V15" s="86" t="str">
        <f>TG!$AB$7</f>
        <v>Niet</v>
      </c>
      <c r="W15" s="86" t="str">
        <f>TG!$AB$8</f>
        <v>Niet</v>
      </c>
      <c r="X15" s="86" t="str">
        <f>TG!$AB$9</f>
        <v>Niet</v>
      </c>
      <c r="Y15" s="86" t="str">
        <f>TG!$AB$10</f>
        <v>Niet</v>
      </c>
      <c r="Z15" s="86" t="str">
        <f>TG!$AB$11</f>
        <v>Niet</v>
      </c>
      <c r="AA15" s="86" t="str">
        <f>TG!$AB$12</f>
        <v>Niet</v>
      </c>
      <c r="AB15" s="86" t="str">
        <f>TG!$AB$13</f>
        <v>Niet</v>
      </c>
      <c r="AC15" s="86" t="str">
        <f>TG!$AB$14</f>
        <v>Niet</v>
      </c>
      <c r="AD15" s="86" t="str">
        <f>TG!$AB$15</f>
        <v>Niet</v>
      </c>
      <c r="AE15" s="86" t="str">
        <f>TG!$AB$16</f>
        <v>Niet</v>
      </c>
      <c r="AF15" s="86" t="str">
        <f>TG!$AB$17</f>
        <v>Niet</v>
      </c>
      <c r="AG15" s="86" t="str">
        <f>TG!$AB$18</f>
        <v>Niet</v>
      </c>
      <c r="AH15" s="86" t="str">
        <f>TG!$AB$19</f>
        <v>Niet</v>
      </c>
      <c r="AI15" s="86" t="str">
        <f>TG!$AB$20</f>
        <v>Niet</v>
      </c>
      <c r="AJ15" s="86" t="str">
        <f>TG!$AB$21</f>
        <v>Niet</v>
      </c>
      <c r="AK15" s="86" t="str">
        <f>TG!$AB$22</f>
        <v>Niet</v>
      </c>
      <c r="AL15" s="86" t="str">
        <f>TG!$AB$23</f>
        <v>Niet</v>
      </c>
      <c r="AM15" s="86" t="str">
        <f>TG!$AB$24</f>
        <v>Niet</v>
      </c>
      <c r="AN15" s="86" t="str">
        <f>TG!$AB$25</f>
        <v>Niet</v>
      </c>
      <c r="AO15" s="86" t="str">
        <f>TG!$AB$26</f>
        <v>Niet</v>
      </c>
      <c r="AP15" s="86" t="str">
        <f>TG!$AB$27</f>
        <v>Niet</v>
      </c>
      <c r="AQ15" s="86" t="str">
        <f>TG!$AB$28</f>
        <v>Niet</v>
      </c>
      <c r="AR15" s="86" t="str">
        <f>TG!$AB$29</f>
        <v>Niet</v>
      </c>
      <c r="AS15" s="86" t="str">
        <f>TG!$AB$31</f>
        <v>Niet</v>
      </c>
      <c r="AT15" s="86" t="str">
        <f>TG!$AB$32</f>
        <v>Niet</v>
      </c>
      <c r="AU15" s="86" t="str">
        <f>TG!$AB$33</f>
        <v>Niet</v>
      </c>
      <c r="AV15" s="86" t="str">
        <f>TG!$AB$34</f>
        <v>Niet</v>
      </c>
      <c r="AW15" s="86" t="str">
        <f>TG!$AB$35</f>
        <v>Niet</v>
      </c>
      <c r="AX15" s="86" t="str">
        <f>TG!$AB$36</f>
        <v>Niet</v>
      </c>
      <c r="AY15" s="86" t="str">
        <f>TG!$AB$38</f>
        <v>Niet</v>
      </c>
      <c r="AZ15" s="86" t="str">
        <f>TG!$AB$39</f>
        <v>Niet</v>
      </c>
      <c r="BA15" s="86" t="str">
        <f>TG!$AB$40</f>
        <v>Niet</v>
      </c>
      <c r="BB15" s="86" t="str">
        <f>TG!$AB$41</f>
        <v>Niet</v>
      </c>
      <c r="BC15" s="86" t="str">
        <f>TG!$AB$42</f>
        <v>Niet</v>
      </c>
      <c r="BD15" s="86" t="str">
        <f>TG!$AB$43</f>
        <v>Niet</v>
      </c>
      <c r="BE15" s="86" t="str">
        <f>TG!$AB$44</f>
        <v>Niet</v>
      </c>
      <c r="BF15" s="86" t="str">
        <f>TG!$AB$45</f>
        <v>Niet</v>
      </c>
      <c r="BG15" s="86" t="str">
        <f>TG!$AB$46</f>
        <v>Niet</v>
      </c>
      <c r="BH15" s="86" t="str">
        <f>TG!$AB$47</f>
        <v>Niet</v>
      </c>
      <c r="BI15" s="86" t="str">
        <f>TG!$AB$48</f>
        <v>Niet</v>
      </c>
      <c r="BJ15" s="86" t="str">
        <f>TG!$AB$49</f>
        <v>Niet</v>
      </c>
      <c r="BK15" s="86" t="str">
        <f>TG!$AB$50</f>
        <v>Niet</v>
      </c>
      <c r="BL15" s="86" t="str">
        <f>TG!$AB$51</f>
        <v>Niet</v>
      </c>
      <c r="BM15" s="86" t="str">
        <f>TG!$AB$52</f>
        <v>Niet</v>
      </c>
      <c r="BN15" s="86" t="str">
        <f>TG!$AB$53</f>
        <v>Niet</v>
      </c>
      <c r="BO15" s="86" t="str">
        <f>TG!$AB$54</f>
        <v>Niet</v>
      </c>
      <c r="BP15" s="86" t="str">
        <f>TG!$AB$55</f>
        <v>Niet</v>
      </c>
      <c r="BQ15" s="86" t="str">
        <f>TG!$AB$56</f>
        <v>Niet</v>
      </c>
      <c r="BR15" s="86" t="str">
        <f>TG!$AB$58</f>
        <v>Niet</v>
      </c>
      <c r="BS15" s="86" t="str">
        <f>TG!$AB$59</f>
        <v>Niet</v>
      </c>
      <c r="BT15" s="86" t="str">
        <f>TG!$AB$60</f>
        <v>Niet</v>
      </c>
      <c r="BU15" s="86" t="str">
        <f>TG!$AB$61</f>
        <v>Niet</v>
      </c>
      <c r="BV15" s="86" t="str">
        <f>TG!$AB$62</f>
        <v>Niet</v>
      </c>
      <c r="BW15" s="86" t="str">
        <f>TG!$AB$63</f>
        <v>Niet</v>
      </c>
      <c r="BX15" s="86" t="str">
        <f>TG!$AB$65</f>
        <v>Niet</v>
      </c>
      <c r="BY15" s="86" t="str">
        <f>TG!$AB$66</f>
        <v>Niet</v>
      </c>
      <c r="BZ15" s="86" t="str">
        <f>TG!$AB$67</f>
        <v>Niet</v>
      </c>
      <c r="CA15" s="86" t="str">
        <f>TG!$AB$68</f>
        <v>Niet</v>
      </c>
      <c r="CB15" s="86" t="str">
        <f>TG!$AB$69</f>
        <v>Niet</v>
      </c>
      <c r="CC15" s="86" t="str">
        <f>TG!$AB$70</f>
        <v>Niet</v>
      </c>
      <c r="CD15" s="86" t="str">
        <f>TG!$AB$71</f>
        <v>Niet</v>
      </c>
      <c r="CE15" s="86" t="str">
        <f>TG!$AB$72</f>
        <v>Niet</v>
      </c>
      <c r="CF15" s="86" t="str">
        <f>TG!$AB$73</f>
        <v>Niet</v>
      </c>
      <c r="CG15" s="86" t="str">
        <f>TG!$AB$74</f>
        <v>Niet</v>
      </c>
      <c r="CH15" s="86" t="str">
        <f>TG!$AB$75</f>
        <v>Niet</v>
      </c>
      <c r="CI15" s="86" t="str">
        <f>TG!$AB$76</f>
        <v>Niet</v>
      </c>
      <c r="CJ15" s="86" t="str">
        <f>TG!$AB$77</f>
        <v>Niet</v>
      </c>
      <c r="CK15" s="86" t="str">
        <f>TG!$AB$78</f>
        <v>Niet</v>
      </c>
      <c r="CL15" s="86" t="str">
        <f>TG!$AB$79</f>
        <v>Niet</v>
      </c>
      <c r="CM15" s="86" t="str">
        <f>TG!$AB$80</f>
        <v>Niet</v>
      </c>
      <c r="CN15" s="86" t="str">
        <f>TG!$AB$81</f>
        <v>Niet</v>
      </c>
      <c r="CO15" s="86" t="str">
        <f>TG!$AB$82</f>
        <v>Niet</v>
      </c>
      <c r="CP15" s="86" t="str">
        <f>TG!$AB$83</f>
        <v>Niet</v>
      </c>
      <c r="CQ15" s="86" t="str">
        <f>TG!$AB$84</f>
        <v>Niet</v>
      </c>
      <c r="CR15" s="86" t="str">
        <f>TG!$AB$85</f>
        <v>Niet</v>
      </c>
      <c r="CS15" s="86" t="str">
        <f>TG!$AB$86</f>
        <v>Niet</v>
      </c>
      <c r="CT15" s="86" t="str">
        <f>TG!$AB$87</f>
        <v>Niet</v>
      </c>
      <c r="CU15" s="86" t="str">
        <f>TG!$AB$88</f>
        <v>Niet</v>
      </c>
      <c r="CV15" s="86" t="str">
        <f>TG!$AB$89</f>
        <v>Niet</v>
      </c>
      <c r="CW15" s="86" t="str">
        <f>TG!$AB$90</f>
        <v>Niet</v>
      </c>
      <c r="CX15" s="86" t="str">
        <f>TG!$AB$91</f>
        <v>Niet</v>
      </c>
      <c r="CY15" s="86" t="str">
        <f>TG!$AB$92</f>
        <v>Niet</v>
      </c>
      <c r="CZ15" s="86" t="str">
        <f>TG!$AB$94</f>
        <v>Niet</v>
      </c>
      <c r="DA15" s="86" t="str">
        <f>TG!$AB$95</f>
        <v>Niet</v>
      </c>
      <c r="DB15" s="86" t="str">
        <f>TG!$AB$96</f>
        <v>Niet</v>
      </c>
      <c r="DC15" s="86" t="str">
        <f>TG!$AB$97</f>
        <v>Niet</v>
      </c>
      <c r="DD15" s="86" t="str">
        <f>TG!$AB$98</f>
        <v>Niet</v>
      </c>
      <c r="DE15" s="86" t="str">
        <f>TG!$AB$99</f>
        <v>Niet</v>
      </c>
      <c r="DF15" s="86" t="str">
        <f>TG!$AB$103</f>
        <v>Niet</v>
      </c>
      <c r="DG15" s="86" t="str">
        <f>TG!$AB$104</f>
        <v>Niet</v>
      </c>
      <c r="DH15" s="86" t="str">
        <f>TG!$AB$105</f>
        <v>Niet</v>
      </c>
      <c r="DI15" s="86" t="str">
        <f>TG!$AB$106</f>
        <v>Niet</v>
      </c>
      <c r="DJ15" s="86" t="str">
        <f>TG!$AB$107</f>
        <v>Niet</v>
      </c>
      <c r="DK15" s="86" t="str">
        <f>TG!$AB$108</f>
        <v>Niet</v>
      </c>
      <c r="DL15" s="86" t="str">
        <f>TG!$AB$109</f>
        <v>Niet</v>
      </c>
      <c r="DM15" s="86" t="str">
        <f>TG!$AB$110</f>
        <v>Niet</v>
      </c>
      <c r="DN15" s="86" t="str">
        <f>TG!$AB$111</f>
        <v>Niet</v>
      </c>
      <c r="DO15" s="86" t="str">
        <f>TG!$AB$112</f>
        <v>Niet</v>
      </c>
      <c r="DP15" s="86"/>
      <c r="DQ15" s="86"/>
      <c r="DR15" s="86"/>
      <c r="DS15" s="86"/>
      <c r="DT15" s="86"/>
      <c r="DU15" s="86"/>
      <c r="DV15" s="86"/>
      <c r="DW15" s="86"/>
      <c r="DX15" s="86"/>
      <c r="DY15" s="86"/>
      <c r="DZ15" s="86"/>
      <c r="EA15" s="86"/>
      <c r="EB15" s="86"/>
      <c r="EC15" s="86"/>
      <c r="ED15" s="86"/>
      <c r="EE15" s="86"/>
      <c r="EF15" s="86"/>
      <c r="EG15" s="86"/>
      <c r="EH15" s="86"/>
      <c r="EI15" s="86"/>
      <c r="EJ15" s="86"/>
      <c r="EK15" s="86"/>
      <c r="EL15" s="86"/>
      <c r="EM15" s="86"/>
      <c r="EN15" s="86"/>
      <c r="EO15" s="86"/>
      <c r="EP15" s="86"/>
      <c r="EQ15" s="86"/>
      <c r="ER15" s="86"/>
      <c r="ES15" s="86"/>
      <c r="ET15" s="86"/>
      <c r="EU15" s="86"/>
      <c r="EV15" s="86"/>
      <c r="EW15" s="86"/>
      <c r="EX15" s="86"/>
      <c r="EY15" s="86"/>
      <c r="EZ15" s="86"/>
      <c r="FA15" s="86"/>
      <c r="FB15" s="86"/>
      <c r="FC15" s="86"/>
      <c r="FD15" s="86"/>
      <c r="FE15" s="86"/>
      <c r="FF15" s="86"/>
      <c r="FG15" s="86"/>
      <c r="FH15" s="86"/>
      <c r="FI15" s="86"/>
      <c r="FJ15" s="86"/>
      <c r="FK15" s="86"/>
      <c r="FL15" s="86"/>
      <c r="FM15" s="86"/>
      <c r="FN15" s="86"/>
      <c r="FO15" s="86"/>
      <c r="FP15" s="86"/>
      <c r="FQ15" s="86"/>
      <c r="FR15" s="86"/>
      <c r="FS15" s="86"/>
      <c r="FT15" s="86"/>
      <c r="FU15" s="86"/>
      <c r="FV15" s="86"/>
      <c r="FW15" s="86"/>
      <c r="FX15" s="86"/>
      <c r="FY15" s="86"/>
      <c r="FZ15" s="86"/>
      <c r="GA15" s="86"/>
      <c r="GB15" s="86"/>
      <c r="GC15" s="86"/>
      <c r="GD15" s="86"/>
      <c r="GE15" s="86"/>
      <c r="GF15" s="86"/>
      <c r="GG15" s="86"/>
      <c r="GH15" s="86"/>
      <c r="GI15" s="86"/>
      <c r="GJ15" s="86"/>
      <c r="GK15" s="86"/>
      <c r="GL15" s="86"/>
      <c r="GM15" s="86"/>
      <c r="GN15" s="86"/>
      <c r="GO15" s="86"/>
      <c r="GP15" s="86"/>
      <c r="GQ15" s="86"/>
      <c r="GR15" s="86"/>
      <c r="GS15" s="86"/>
      <c r="GT15" s="86"/>
      <c r="GU15" s="86"/>
      <c r="GV15" s="86"/>
      <c r="GW15" s="86"/>
      <c r="GX15" s="86"/>
      <c r="GY15" s="86"/>
      <c r="GZ15" s="86"/>
      <c r="HA15" s="86"/>
      <c r="HB15" s="86"/>
      <c r="HC15" s="86"/>
      <c r="HD15" s="86"/>
      <c r="HE15" s="86"/>
      <c r="HF15" s="86"/>
      <c r="HG15" s="86"/>
      <c r="HH15" s="86"/>
      <c r="HI15" s="86"/>
      <c r="HJ15" s="86"/>
      <c r="HK15" s="86"/>
      <c r="HL15" s="86"/>
      <c r="HM15" s="86"/>
      <c r="HN15" s="86"/>
      <c r="HO15" s="86"/>
      <c r="HP15" s="86"/>
      <c r="HQ15" s="86"/>
      <c r="HR15" s="86"/>
      <c r="HS15" s="86"/>
      <c r="HT15" s="86"/>
      <c r="HU15" s="86"/>
      <c r="HV15" s="86"/>
      <c r="HW15" s="86"/>
      <c r="HX15" s="86"/>
      <c r="HY15" s="86"/>
      <c r="HZ15" s="86"/>
      <c r="IA15" s="86"/>
      <c r="IB15" s="86"/>
      <c r="IC15" s="86"/>
      <c r="ID15" s="86"/>
      <c r="IE15" s="86"/>
      <c r="IF15" s="86"/>
      <c r="IG15" s="86"/>
      <c r="IH15" s="86"/>
      <c r="II15" s="86"/>
      <c r="IJ15" s="86"/>
      <c r="IK15" s="86"/>
      <c r="IL15" s="86"/>
      <c r="IM15" s="86"/>
      <c r="IN15" s="86"/>
      <c r="IO15" s="86"/>
      <c r="IP15" s="86"/>
      <c r="IQ15" s="86"/>
      <c r="IR15" s="86"/>
      <c r="IS15" s="86"/>
      <c r="IT15" s="86"/>
      <c r="IU15" s="86"/>
      <c r="IV15" s="86"/>
      <c r="IW15" s="86"/>
      <c r="IX15" s="86"/>
      <c r="IY15" s="86"/>
      <c r="IZ15" s="86"/>
      <c r="JA15" s="86"/>
      <c r="JB15" s="86"/>
      <c r="JC15" s="86"/>
      <c r="JD15" s="86"/>
      <c r="JE15" s="86"/>
      <c r="JF15" s="86"/>
      <c r="JG15" s="86"/>
      <c r="JH15" s="86"/>
      <c r="JI15" s="86"/>
      <c r="JJ15" s="86"/>
      <c r="JK15" s="86"/>
      <c r="JL15" s="86"/>
      <c r="JM15" s="86"/>
      <c r="JN15" s="86"/>
      <c r="JO15" s="86"/>
      <c r="JP15" s="86"/>
      <c r="JQ15" s="86"/>
      <c r="JR15" s="86"/>
      <c r="JS15" s="86"/>
      <c r="JT15" s="86"/>
      <c r="JU15" s="86"/>
      <c r="JV15" s="86"/>
      <c r="JW15" s="86"/>
      <c r="JX15" s="86"/>
      <c r="JY15" s="86"/>
      <c r="JZ15" s="86"/>
      <c r="KA15" s="86"/>
      <c r="KB15" s="86"/>
      <c r="KC15" s="86"/>
      <c r="KD15" s="86"/>
      <c r="KE15" s="86"/>
      <c r="KF15" s="86"/>
      <c r="KG15" s="86"/>
      <c r="KH15" s="86"/>
      <c r="KI15" s="86"/>
      <c r="KJ15" s="86"/>
      <c r="KK15" s="86"/>
      <c r="KL15" s="86"/>
      <c r="KM15" s="86"/>
      <c r="KN15" s="86"/>
      <c r="KO15" s="86"/>
      <c r="KP15" s="86"/>
      <c r="KQ15" s="86"/>
      <c r="KR15" s="86"/>
      <c r="KS15" s="86"/>
      <c r="KT15" s="86"/>
      <c r="KU15" s="86"/>
      <c r="KV15" s="86"/>
      <c r="KW15" s="86"/>
      <c r="KX15" s="86"/>
      <c r="KY15" s="86"/>
      <c r="KZ15" s="86"/>
      <c r="LA15" s="86"/>
      <c r="LB15" s="86"/>
      <c r="LC15" s="86"/>
      <c r="LD15" s="86"/>
      <c r="LE15" s="86"/>
      <c r="LF15" s="86"/>
      <c r="LG15" s="86"/>
      <c r="LH15" s="86"/>
      <c r="LI15" s="86"/>
      <c r="LJ15" s="86"/>
      <c r="LK15" s="86"/>
      <c r="LL15" s="86"/>
      <c r="LM15" s="86"/>
      <c r="LN15" s="86"/>
      <c r="LO15" s="86"/>
      <c r="LP15" s="86"/>
      <c r="LQ15" s="86"/>
      <c r="LR15" s="86"/>
      <c r="LS15" s="86"/>
      <c r="LT15" s="86"/>
      <c r="LU15" s="86"/>
      <c r="LV15" s="86"/>
      <c r="LW15" s="86"/>
      <c r="LX15" s="86"/>
      <c r="LY15" s="86"/>
      <c r="LZ15" s="86"/>
      <c r="MA15" s="86"/>
      <c r="MB15" s="86"/>
      <c r="MC15" s="86"/>
      <c r="MD15" s="86"/>
      <c r="ME15" s="86"/>
      <c r="MF15" s="86"/>
      <c r="MG15" s="86"/>
      <c r="MH15" s="86"/>
      <c r="MI15" s="86"/>
      <c r="MJ15" s="86"/>
      <c r="MK15" s="86"/>
      <c r="ML15" s="86"/>
      <c r="MM15" s="86"/>
      <c r="MN15" s="86"/>
      <c r="MO15" s="86"/>
      <c r="MP15" s="86"/>
      <c r="MQ15" s="86"/>
      <c r="MR15" s="86"/>
      <c r="MS15" s="86"/>
      <c r="MT15" s="86"/>
      <c r="MU15" s="86"/>
      <c r="MV15" s="86"/>
      <c r="MW15" s="86"/>
      <c r="MX15" s="86"/>
      <c r="MY15" s="86"/>
      <c r="MZ15" s="86"/>
      <c r="NA15" s="86"/>
      <c r="NB15" s="86"/>
      <c r="NC15" s="86"/>
      <c r="ND15" s="86"/>
      <c r="NE15" s="86"/>
      <c r="NF15" s="86"/>
      <c r="NG15" s="86"/>
      <c r="NH15" s="86"/>
      <c r="NI15" s="86"/>
      <c r="NJ15" s="86"/>
      <c r="NK15" s="86"/>
      <c r="NL15" s="86"/>
      <c r="NM15" s="86"/>
      <c r="NN15" s="86"/>
      <c r="NO15" s="86"/>
      <c r="NP15" s="86"/>
      <c r="NQ15" s="86"/>
      <c r="NR15" s="86"/>
      <c r="NS15" s="86"/>
      <c r="NT15" s="86"/>
      <c r="NU15" s="86"/>
      <c r="NV15" s="86"/>
      <c r="NW15" s="86"/>
      <c r="NX15" s="86"/>
      <c r="NY15" s="86"/>
      <c r="NZ15" s="86"/>
      <c r="OA15" s="86"/>
      <c r="OB15" s="86"/>
      <c r="OC15" s="86"/>
      <c r="OD15" s="86"/>
      <c r="OE15" s="86"/>
      <c r="OF15" s="86"/>
      <c r="OG15" s="86"/>
      <c r="OH15" s="86"/>
      <c r="OI15" s="86"/>
      <c r="OJ15" s="86"/>
      <c r="OK15" s="86"/>
      <c r="OL15" s="86"/>
      <c r="OM15" s="86"/>
      <c r="ON15" s="86"/>
      <c r="OO15" s="86"/>
      <c r="OP15" s="86"/>
      <c r="OQ15" s="86"/>
      <c r="OR15" s="86"/>
      <c r="OS15" s="86"/>
      <c r="OT15" s="86"/>
      <c r="OU15" s="86"/>
      <c r="OV15" s="86"/>
      <c r="OW15" s="86"/>
      <c r="OX15" s="86"/>
      <c r="OY15" s="86"/>
      <c r="OZ15" s="86"/>
      <c r="PA15" s="86"/>
      <c r="PB15" s="86"/>
      <c r="PC15" s="86"/>
      <c r="PD15" s="86"/>
      <c r="PE15" s="86"/>
      <c r="PF15" s="86"/>
    </row>
    <row r="16" spans="1:422" hidden="1" x14ac:dyDescent="0.25">
      <c r="A16" s="86"/>
      <c r="B16" s="225"/>
      <c r="C16" s="86"/>
      <c r="D16" s="86"/>
      <c r="E16" s="86"/>
      <c r="F16" s="86"/>
      <c r="G16" s="86"/>
      <c r="H16" s="86"/>
      <c r="I16" s="224"/>
      <c r="J16" s="224"/>
      <c r="K16" s="86"/>
      <c r="L16" s="110"/>
      <c r="M16" s="224" t="s">
        <v>475</v>
      </c>
      <c r="N16" s="224" t="s">
        <v>129</v>
      </c>
      <c r="O16" s="224" t="str">
        <f>TG!AC1</f>
        <v>Geen</v>
      </c>
      <c r="Q16" s="86" t="str">
        <f>TG!$AC$2</f>
        <v>Niet</v>
      </c>
      <c r="R16" s="86" t="str">
        <f>TG!$AC$3</f>
        <v>Niet</v>
      </c>
      <c r="S16" s="86" t="str">
        <f>TG!$AC$4</f>
        <v>Niet</v>
      </c>
      <c r="T16" s="86" t="str">
        <f>TG!$AC$5</f>
        <v>Niet</v>
      </c>
      <c r="U16" s="86" t="str">
        <f>TG!$AC$6</f>
        <v>Niet</v>
      </c>
      <c r="V16" s="86" t="str">
        <f>TG!$AC$7</f>
        <v>Niet</v>
      </c>
      <c r="W16" s="86" t="str">
        <f>TG!$AC$8</f>
        <v>Niet</v>
      </c>
      <c r="X16" s="86" t="str">
        <f>TG!$AC$9</f>
        <v>Niet</v>
      </c>
      <c r="Y16" s="86" t="str">
        <f>TG!$AC$10</f>
        <v>Niet</v>
      </c>
      <c r="Z16" s="86" t="str">
        <f>TG!$AC$11</f>
        <v>Niet</v>
      </c>
      <c r="AA16" s="86" t="str">
        <f>TG!$AC$12</f>
        <v>Niet</v>
      </c>
      <c r="AB16" s="86" t="str">
        <f>TG!$AC$13</f>
        <v>Niet</v>
      </c>
      <c r="AC16" s="86" t="str">
        <f>TG!$AC$14</f>
        <v>Niet</v>
      </c>
      <c r="AD16" s="86" t="str">
        <f>TG!$AC$15</f>
        <v>Niet</v>
      </c>
      <c r="AE16" s="86" t="str">
        <f>TG!$AC$16</f>
        <v>Niet</v>
      </c>
      <c r="AF16" s="86" t="str">
        <f>TG!$AC$17</f>
        <v>Niet</v>
      </c>
      <c r="AG16" s="86" t="str">
        <f>TG!$AC$18</f>
        <v>Niet</v>
      </c>
      <c r="AH16" s="86" t="str">
        <f>TG!$AC$19</f>
        <v>Niet</v>
      </c>
      <c r="AI16" s="86" t="str">
        <f>TG!$AC$20</f>
        <v>Niet</v>
      </c>
      <c r="AJ16" s="86" t="str">
        <f>TG!$AC$21</f>
        <v>Niet</v>
      </c>
      <c r="AK16" s="86" t="str">
        <f>TG!$AC$22</f>
        <v>Niet</v>
      </c>
      <c r="AL16" s="86" t="str">
        <f>TG!$AC$23</f>
        <v>Niet</v>
      </c>
      <c r="AM16" s="86" t="str">
        <f>TG!$AC$24</f>
        <v>Niet</v>
      </c>
      <c r="AN16" s="86" t="str">
        <f>TG!$AC$25</f>
        <v>Niet</v>
      </c>
      <c r="AO16" s="86" t="str">
        <f>TG!$AC$26</f>
        <v>Niet</v>
      </c>
      <c r="AP16" s="86" t="str">
        <f>TG!$AC$27</f>
        <v>Niet</v>
      </c>
      <c r="AQ16" s="86" t="str">
        <f>TG!$AC$28</f>
        <v>Niet</v>
      </c>
      <c r="AR16" s="86" t="str">
        <f>TG!$AC$29</f>
        <v>Niet</v>
      </c>
      <c r="AS16" s="86" t="str">
        <f>TG!$AC$31</f>
        <v>Niet</v>
      </c>
      <c r="AT16" s="86" t="str">
        <f>TG!$AC$32</f>
        <v>Niet</v>
      </c>
      <c r="AU16" s="86" t="str">
        <f>TG!$AC$33</f>
        <v>Niet</v>
      </c>
      <c r="AV16" s="86" t="str">
        <f>TG!$AC$34</f>
        <v>Niet</v>
      </c>
      <c r="AW16" s="86" t="str">
        <f>TG!$AC$35</f>
        <v>Niet</v>
      </c>
      <c r="AX16" s="86" t="str">
        <f>TG!$AC$36</f>
        <v>Niet</v>
      </c>
      <c r="AY16" s="86" t="str">
        <f>TG!$AC$38</f>
        <v>Niet</v>
      </c>
      <c r="AZ16" s="86" t="str">
        <f>TG!$AC$39</f>
        <v>Niet</v>
      </c>
      <c r="BA16" s="86" t="str">
        <f>TG!$AC$40</f>
        <v>Niet</v>
      </c>
      <c r="BB16" s="86" t="str">
        <f>TG!$AC$41</f>
        <v>Niet</v>
      </c>
      <c r="BC16" s="86" t="str">
        <f>TG!$AC$42</f>
        <v>Niet</v>
      </c>
      <c r="BD16" s="86" t="str">
        <f>TG!$AC$43</f>
        <v>Niet</v>
      </c>
      <c r="BE16" s="86" t="str">
        <f>TG!$AC$44</f>
        <v>Niet</v>
      </c>
      <c r="BF16" s="86" t="str">
        <f>TG!$AC$45</f>
        <v>Niet</v>
      </c>
      <c r="BG16" s="86" t="str">
        <f>TG!$AC$46</f>
        <v>Niet</v>
      </c>
      <c r="BH16" s="86" t="str">
        <f>TG!$AC$47</f>
        <v>Niet</v>
      </c>
      <c r="BI16" s="86" t="str">
        <f>TG!$AC$48</f>
        <v>Niet</v>
      </c>
      <c r="BJ16" s="86" t="str">
        <f>TG!$AC$49</f>
        <v>Niet</v>
      </c>
      <c r="BK16" s="86" t="str">
        <f>TG!$AC$50</f>
        <v>Niet</v>
      </c>
      <c r="BL16" s="86" t="str">
        <f>TG!$AC$51</f>
        <v>Niet</v>
      </c>
      <c r="BM16" s="86" t="str">
        <f>TG!$AC$52</f>
        <v>Niet</v>
      </c>
      <c r="BN16" s="86" t="str">
        <f>TG!$AC$53</f>
        <v>Niet</v>
      </c>
      <c r="BO16" s="86" t="str">
        <f>TG!$AC$54</f>
        <v>Niet</v>
      </c>
      <c r="BP16" s="86" t="str">
        <f>TG!$AC$55</f>
        <v>Niet</v>
      </c>
      <c r="BQ16" s="86" t="str">
        <f>TG!$AC$56</f>
        <v>Niet</v>
      </c>
      <c r="BR16" s="86" t="str">
        <f>TG!$AC$58</f>
        <v>Niet</v>
      </c>
      <c r="BS16" s="86" t="str">
        <f>TG!$AC$59</f>
        <v>Niet</v>
      </c>
      <c r="BT16" s="86" t="str">
        <f>TG!$AC$60</f>
        <v>Niet</v>
      </c>
      <c r="BU16" s="86" t="str">
        <f>TG!$AC$61</f>
        <v>Niet</v>
      </c>
      <c r="BV16" s="86" t="str">
        <f>TG!$AC$62</f>
        <v>Niet</v>
      </c>
      <c r="BW16" s="86" t="str">
        <f>TG!$AC$63</f>
        <v>Niet</v>
      </c>
      <c r="BX16" s="86" t="str">
        <f>TG!$AC$65</f>
        <v>Niet</v>
      </c>
      <c r="BY16" s="86" t="str">
        <f>TG!$AC$66</f>
        <v>Niet</v>
      </c>
      <c r="BZ16" s="86" t="str">
        <f>TG!$AC$67</f>
        <v>Niet</v>
      </c>
      <c r="CA16" s="86" t="str">
        <f>TG!$AC$68</f>
        <v>Niet</v>
      </c>
      <c r="CB16" s="86" t="str">
        <f>TG!$AC$69</f>
        <v>Niet</v>
      </c>
      <c r="CC16" s="86" t="str">
        <f>TG!$AC$70</f>
        <v>Niet</v>
      </c>
      <c r="CD16" s="86" t="str">
        <f>TG!$AC$71</f>
        <v>Niet</v>
      </c>
      <c r="CE16" s="86" t="str">
        <f>TG!$AC$72</f>
        <v>Niet</v>
      </c>
      <c r="CF16" s="86" t="str">
        <f>TG!$AC$73</f>
        <v>Niet</v>
      </c>
      <c r="CG16" s="86" t="str">
        <f>TG!$AC$74</f>
        <v>Niet</v>
      </c>
      <c r="CH16" s="86" t="str">
        <f>TG!$AC$75</f>
        <v>Niet</v>
      </c>
      <c r="CI16" s="86" t="str">
        <f>TG!$AC$76</f>
        <v>Niet</v>
      </c>
      <c r="CJ16" s="86" t="str">
        <f>TG!$AC$77</f>
        <v>Niet</v>
      </c>
      <c r="CK16" s="86" t="str">
        <f>TG!$AC$78</f>
        <v>Niet</v>
      </c>
      <c r="CL16" s="86" t="str">
        <f>TG!$AC$79</f>
        <v>Niet</v>
      </c>
      <c r="CM16" s="86" t="str">
        <f>TG!$AC$80</f>
        <v>Niet</v>
      </c>
      <c r="CN16" s="86" t="str">
        <f>TG!$AC$81</f>
        <v>Niet</v>
      </c>
      <c r="CO16" s="86" t="str">
        <f>TG!$AC$82</f>
        <v>Niet</v>
      </c>
      <c r="CP16" s="86" t="str">
        <f>TG!$AC$83</f>
        <v>Niet</v>
      </c>
      <c r="CQ16" s="86" t="str">
        <f>TG!$AC$84</f>
        <v>Niet</v>
      </c>
      <c r="CR16" s="86" t="str">
        <f>TG!$AC$85</f>
        <v>Niet</v>
      </c>
      <c r="CS16" s="86" t="str">
        <f>TG!$AC$86</f>
        <v>Niet</v>
      </c>
      <c r="CT16" s="86" t="str">
        <f>TG!$AC$87</f>
        <v>Niet</v>
      </c>
      <c r="CU16" s="86" t="str">
        <f>TG!$AC$88</f>
        <v>Niet</v>
      </c>
      <c r="CV16" s="86" t="str">
        <f>TG!$AC$89</f>
        <v>Niet</v>
      </c>
      <c r="CW16" s="86" t="str">
        <f>TG!$AC$90</f>
        <v>Niet</v>
      </c>
      <c r="CX16" s="86" t="str">
        <f>TG!$AC$91</f>
        <v>Niet</v>
      </c>
      <c r="CY16" s="86" t="str">
        <f>TG!$AC$92</f>
        <v>Niet</v>
      </c>
      <c r="CZ16" s="86" t="str">
        <f>TG!$AC$94</f>
        <v>Niet</v>
      </c>
      <c r="DA16" s="86" t="str">
        <f>TG!$AC$95</f>
        <v>Niet</v>
      </c>
      <c r="DB16" s="86" t="str">
        <f>TG!$AC$96</f>
        <v>Niet</v>
      </c>
      <c r="DC16" s="86" t="str">
        <f>TG!$AC$97</f>
        <v>Niet</v>
      </c>
      <c r="DD16" s="86" t="str">
        <f>TG!$AC$98</f>
        <v>Niet</v>
      </c>
      <c r="DE16" s="86" t="str">
        <f>TG!$AC$99</f>
        <v>Niet</v>
      </c>
      <c r="DF16" s="86" t="str">
        <f>TG!$AC$103</f>
        <v>Niet</v>
      </c>
      <c r="DG16" s="86" t="str">
        <f>TG!$AC$104</f>
        <v>Niet</v>
      </c>
      <c r="DH16" s="86" t="str">
        <f>TG!$AC$105</f>
        <v>Niet</v>
      </c>
      <c r="DI16" s="86" t="str">
        <f>TG!$AC$106</f>
        <v>Niet</v>
      </c>
      <c r="DJ16" s="86" t="str">
        <f>TG!$AC$107</f>
        <v>Niet</v>
      </c>
      <c r="DK16" s="86" t="str">
        <f>TG!$AC$108</f>
        <v>Niet</v>
      </c>
      <c r="DL16" s="86" t="str">
        <f>TG!$AC$109</f>
        <v>Niet</v>
      </c>
      <c r="DM16" s="86" t="str">
        <f>TG!$AC$110</f>
        <v>Niet</v>
      </c>
      <c r="DN16" s="86" t="str">
        <f>TG!$AC$111</f>
        <v>Niet</v>
      </c>
      <c r="DO16" s="86" t="str">
        <f>TG!$AC$112</f>
        <v>Niet</v>
      </c>
      <c r="DP16" s="86"/>
      <c r="DQ16" s="86"/>
      <c r="DR16" s="86"/>
      <c r="DS16" s="86"/>
      <c r="DT16" s="86"/>
      <c r="DU16" s="86"/>
      <c r="DV16" s="86"/>
      <c r="DW16" s="86"/>
      <c r="DX16" s="86"/>
      <c r="DY16" s="86"/>
      <c r="DZ16" s="86"/>
      <c r="EA16" s="86"/>
      <c r="EB16" s="86"/>
      <c r="EC16" s="86"/>
      <c r="ED16" s="86"/>
      <c r="EE16" s="86"/>
      <c r="EF16" s="86"/>
      <c r="EG16" s="86"/>
      <c r="EH16" s="86"/>
      <c r="EI16" s="86"/>
      <c r="EJ16" s="86"/>
      <c r="EK16" s="86"/>
      <c r="EL16" s="86"/>
      <c r="EM16" s="86"/>
      <c r="EN16" s="86"/>
      <c r="EO16" s="86"/>
      <c r="EP16" s="86"/>
      <c r="EQ16" s="86"/>
      <c r="ER16" s="86"/>
      <c r="ES16" s="86"/>
      <c r="ET16" s="86"/>
      <c r="EU16" s="86"/>
      <c r="EV16" s="86"/>
      <c r="EW16" s="86"/>
      <c r="EX16" s="86"/>
      <c r="EY16" s="86"/>
      <c r="EZ16" s="86"/>
      <c r="FA16" s="86"/>
      <c r="FB16" s="86"/>
      <c r="FC16" s="86"/>
      <c r="FD16" s="86"/>
      <c r="FE16" s="86"/>
      <c r="FF16" s="86"/>
      <c r="FG16" s="86"/>
      <c r="FH16" s="86"/>
      <c r="FI16" s="86"/>
      <c r="FJ16" s="86"/>
      <c r="FK16" s="86"/>
      <c r="FL16" s="86"/>
      <c r="FM16" s="86"/>
      <c r="FN16" s="86"/>
      <c r="FO16" s="86"/>
      <c r="FP16" s="86"/>
      <c r="FQ16" s="86"/>
      <c r="FR16" s="86"/>
      <c r="FS16" s="86"/>
      <c r="FT16" s="86"/>
      <c r="FU16" s="86"/>
      <c r="FV16" s="86"/>
      <c r="FW16" s="86"/>
      <c r="FX16" s="86"/>
      <c r="FY16" s="86"/>
      <c r="FZ16" s="86"/>
      <c r="GA16" s="86"/>
      <c r="GB16" s="86"/>
      <c r="GC16" s="86"/>
      <c r="GD16" s="86"/>
      <c r="GE16" s="86"/>
      <c r="GF16" s="86"/>
      <c r="GG16" s="86"/>
      <c r="GH16" s="86"/>
      <c r="GI16" s="86"/>
      <c r="GJ16" s="86"/>
      <c r="GK16" s="86"/>
      <c r="GL16" s="86"/>
      <c r="GM16" s="86"/>
      <c r="GN16" s="86"/>
      <c r="GO16" s="86"/>
      <c r="GP16" s="86"/>
      <c r="GQ16" s="86"/>
      <c r="GR16" s="86"/>
      <c r="GS16" s="86"/>
      <c r="GT16" s="86"/>
      <c r="GU16" s="86"/>
      <c r="GV16" s="86"/>
      <c r="GW16" s="86"/>
      <c r="GX16" s="86"/>
      <c r="GY16" s="86"/>
      <c r="GZ16" s="86"/>
      <c r="HA16" s="86"/>
      <c r="HB16" s="86"/>
      <c r="HC16" s="86"/>
      <c r="HD16" s="86"/>
      <c r="HE16" s="86"/>
      <c r="HF16" s="86"/>
      <c r="HG16" s="86"/>
      <c r="HH16" s="86"/>
      <c r="HI16" s="86"/>
      <c r="HJ16" s="86"/>
      <c r="HK16" s="86"/>
      <c r="HL16" s="86"/>
      <c r="HM16" s="86"/>
      <c r="HN16" s="86"/>
      <c r="HO16" s="86"/>
      <c r="HP16" s="86"/>
      <c r="HQ16" s="86"/>
      <c r="HR16" s="86"/>
      <c r="HS16" s="86"/>
      <c r="HT16" s="86"/>
      <c r="HU16" s="86"/>
      <c r="HV16" s="86"/>
      <c r="HW16" s="86"/>
      <c r="HX16" s="86"/>
      <c r="HY16" s="86"/>
      <c r="HZ16" s="86"/>
      <c r="IA16" s="86"/>
      <c r="IB16" s="86"/>
      <c r="IC16" s="86"/>
      <c r="ID16" s="86"/>
      <c r="IE16" s="86"/>
      <c r="IF16" s="86"/>
      <c r="IG16" s="86"/>
      <c r="IH16" s="86"/>
      <c r="II16" s="86"/>
      <c r="IJ16" s="86"/>
      <c r="IK16" s="86"/>
      <c r="IL16" s="86"/>
      <c r="IM16" s="86"/>
      <c r="IN16" s="86"/>
      <c r="IO16" s="86"/>
      <c r="IP16" s="86"/>
      <c r="IQ16" s="86"/>
      <c r="IR16" s="86"/>
      <c r="IS16" s="86"/>
      <c r="IT16" s="86"/>
      <c r="IU16" s="86"/>
      <c r="IV16" s="86"/>
      <c r="IW16" s="86"/>
      <c r="IX16" s="86"/>
      <c r="IY16" s="86"/>
      <c r="IZ16" s="86"/>
      <c r="JA16" s="86"/>
      <c r="JB16" s="86"/>
      <c r="JC16" s="86"/>
      <c r="JD16" s="86"/>
      <c r="JE16" s="86"/>
      <c r="JF16" s="86"/>
      <c r="JG16" s="86"/>
      <c r="JH16" s="86"/>
      <c r="JI16" s="86"/>
      <c r="JJ16" s="86"/>
      <c r="JK16" s="86"/>
      <c r="JL16" s="86"/>
      <c r="JM16" s="86"/>
      <c r="JN16" s="86"/>
      <c r="JO16" s="86"/>
      <c r="JP16" s="86"/>
      <c r="JQ16" s="86"/>
      <c r="JR16" s="86"/>
      <c r="JS16" s="86"/>
      <c r="JT16" s="86"/>
      <c r="JU16" s="86"/>
      <c r="JV16" s="86"/>
      <c r="JW16" s="86"/>
      <c r="JX16" s="86"/>
      <c r="JY16" s="86"/>
      <c r="JZ16" s="86"/>
      <c r="KA16" s="86"/>
      <c r="KB16" s="86"/>
      <c r="KC16" s="86"/>
      <c r="KD16" s="86"/>
      <c r="KE16" s="86"/>
      <c r="KF16" s="86"/>
      <c r="KG16" s="86"/>
      <c r="KH16" s="86"/>
      <c r="KI16" s="86"/>
      <c r="KJ16" s="86"/>
      <c r="KK16" s="86"/>
      <c r="KL16" s="86"/>
      <c r="KM16" s="86"/>
      <c r="KN16" s="86"/>
      <c r="KO16" s="86"/>
      <c r="KP16" s="86"/>
      <c r="KQ16" s="86"/>
      <c r="KR16" s="86"/>
      <c r="KS16" s="86"/>
      <c r="KT16" s="86"/>
      <c r="KU16" s="86"/>
      <c r="KV16" s="86"/>
      <c r="KW16" s="86"/>
      <c r="KX16" s="86"/>
      <c r="KY16" s="86"/>
      <c r="KZ16" s="86"/>
      <c r="LA16" s="86"/>
      <c r="LB16" s="86"/>
      <c r="LC16" s="86"/>
      <c r="LD16" s="86"/>
      <c r="LE16" s="86"/>
      <c r="LF16" s="86"/>
      <c r="LG16" s="86"/>
      <c r="LH16" s="86"/>
      <c r="LI16" s="86"/>
      <c r="LJ16" s="86"/>
      <c r="LK16" s="86"/>
      <c r="LL16" s="86"/>
      <c r="LM16" s="86"/>
      <c r="LN16" s="86"/>
      <c r="LO16" s="86"/>
      <c r="LP16" s="86"/>
      <c r="LQ16" s="86"/>
      <c r="LR16" s="86"/>
      <c r="LS16" s="86"/>
      <c r="LT16" s="86"/>
      <c r="LU16" s="86"/>
      <c r="LV16" s="86"/>
      <c r="LW16" s="86"/>
      <c r="LX16" s="86"/>
      <c r="LY16" s="86"/>
      <c r="LZ16" s="86"/>
      <c r="MA16" s="86"/>
      <c r="MB16" s="86"/>
      <c r="MC16" s="86"/>
      <c r="MD16" s="86"/>
      <c r="ME16" s="86"/>
      <c r="MF16" s="86"/>
      <c r="MG16" s="86"/>
      <c r="MH16" s="86"/>
      <c r="MI16" s="86"/>
      <c r="MJ16" s="86"/>
      <c r="MK16" s="86"/>
      <c r="ML16" s="86"/>
      <c r="MM16" s="86"/>
      <c r="MN16" s="86"/>
      <c r="MO16" s="86"/>
      <c r="MP16" s="86"/>
      <c r="MQ16" s="86"/>
      <c r="MR16" s="86"/>
      <c r="MS16" s="86"/>
      <c r="MT16" s="86"/>
      <c r="MU16" s="86"/>
      <c r="MV16" s="86"/>
      <c r="MW16" s="86"/>
      <c r="MX16" s="86"/>
      <c r="MY16" s="86"/>
      <c r="MZ16" s="86"/>
      <c r="NA16" s="86"/>
      <c r="NB16" s="86"/>
      <c r="NC16" s="86"/>
      <c r="ND16" s="86"/>
      <c r="NE16" s="86"/>
      <c r="NF16" s="86"/>
      <c r="NG16" s="86"/>
      <c r="NH16" s="86"/>
      <c r="NI16" s="86"/>
      <c r="NJ16" s="86"/>
      <c r="NK16" s="86"/>
      <c r="NL16" s="86"/>
      <c r="NM16" s="86"/>
      <c r="NN16" s="86"/>
      <c r="NO16" s="86"/>
      <c r="NP16" s="86"/>
      <c r="NQ16" s="86"/>
      <c r="NR16" s="86"/>
      <c r="NS16" s="86"/>
      <c r="NT16" s="86"/>
      <c r="NU16" s="86"/>
      <c r="NV16" s="86"/>
      <c r="NW16" s="86"/>
      <c r="NX16" s="86"/>
      <c r="NY16" s="86"/>
      <c r="NZ16" s="86"/>
      <c r="OA16" s="86"/>
      <c r="OB16" s="86"/>
      <c r="OC16" s="86"/>
      <c r="OD16" s="86"/>
      <c r="OE16" s="86"/>
      <c r="OF16" s="86"/>
      <c r="OG16" s="86"/>
      <c r="OH16" s="86"/>
      <c r="OI16" s="86"/>
      <c r="OJ16" s="86"/>
      <c r="OK16" s="86"/>
      <c r="OL16" s="86"/>
      <c r="OM16" s="86"/>
      <c r="ON16" s="86"/>
      <c r="OO16" s="86"/>
      <c r="OP16" s="86"/>
      <c r="OQ16" s="86"/>
      <c r="OR16" s="86"/>
      <c r="OS16" s="86"/>
      <c r="OT16" s="86"/>
      <c r="OU16" s="86"/>
      <c r="OV16" s="86"/>
      <c r="OW16" s="86"/>
      <c r="OX16" s="86"/>
      <c r="OY16" s="86"/>
      <c r="OZ16" s="86"/>
      <c r="PA16" s="86"/>
      <c r="PB16" s="86"/>
      <c r="PC16" s="86"/>
      <c r="PD16" s="86"/>
      <c r="PE16" s="86"/>
      <c r="PF16" s="86"/>
    </row>
    <row r="17" spans="1:422" hidden="1" x14ac:dyDescent="0.25">
      <c r="A17" s="86"/>
      <c r="B17" s="225"/>
      <c r="C17" s="86"/>
      <c r="D17" s="86"/>
      <c r="E17" s="86"/>
      <c r="F17" s="86"/>
      <c r="G17" s="86"/>
      <c r="H17" s="86"/>
      <c r="I17" s="224"/>
      <c r="J17" s="224"/>
      <c r="K17" s="86"/>
      <c r="L17" s="110"/>
      <c r="M17" s="224" t="s">
        <v>912</v>
      </c>
      <c r="N17" s="224" t="s">
        <v>911</v>
      </c>
      <c r="O17" s="224" t="str">
        <f>TG!AE1</f>
        <v>Aanleggen</v>
      </c>
      <c r="Q17" s="86" t="str">
        <f>TG!$AE$2</f>
        <v>Ja</v>
      </c>
      <c r="R17" s="86" t="str">
        <f>TG!$AE$3</f>
        <v>Ja</v>
      </c>
      <c r="S17" s="86" t="str">
        <f>TG!$AE$4</f>
        <v>Optie</v>
      </c>
      <c r="T17" s="86" t="str">
        <f>TG!$AE$5</f>
        <v>Ja</v>
      </c>
      <c r="U17" s="86" t="str">
        <f>TG!$AE$6</f>
        <v>Ja</v>
      </c>
      <c r="V17" s="86" t="str">
        <f>TG!$AE$7</f>
        <v>Ja</v>
      </c>
      <c r="W17" s="86" t="str">
        <f>TG!$AE$8</f>
        <v>Optie</v>
      </c>
      <c r="X17" s="86" t="str">
        <f>TG!$AE$9</f>
        <v>Ja</v>
      </c>
      <c r="Y17" s="86" t="str">
        <f>TG!$AE$10</f>
        <v>Optie</v>
      </c>
      <c r="Z17" s="86" t="str">
        <f>TG!$AE$11</f>
        <v>Optie</v>
      </c>
      <c r="AA17" s="86" t="str">
        <f>TG!$AE$12</f>
        <v>Optie</v>
      </c>
      <c r="AB17" s="86" t="str">
        <f>TG!$AE$13</f>
        <v>Niet</v>
      </c>
      <c r="AC17" s="86" t="str">
        <f>TG!$AE$14</f>
        <v>Niet</v>
      </c>
      <c r="AD17" s="86" t="str">
        <f>TG!$AE$15</f>
        <v>Niet</v>
      </c>
      <c r="AE17" s="86" t="str">
        <f>TG!$AE$16</f>
        <v>Niet</v>
      </c>
      <c r="AF17" s="86" t="str">
        <f>TG!$AE$17</f>
        <v>Niet</v>
      </c>
      <c r="AG17" s="86" t="str">
        <f>TG!$AE$18</f>
        <v>Niet</v>
      </c>
      <c r="AH17" s="86" t="str">
        <f>TG!$AE$19</f>
        <v>Niet</v>
      </c>
      <c r="AI17" s="86" t="str">
        <f>TG!$AE$20</f>
        <v>Niet</v>
      </c>
      <c r="AJ17" s="86" t="str">
        <f>TG!$AE$21</f>
        <v>Niet</v>
      </c>
      <c r="AK17" s="86" t="str">
        <f>TG!$AE$22</f>
        <v>Niet</v>
      </c>
      <c r="AL17" s="86" t="str">
        <f>TG!$AE$23</f>
        <v>Niet</v>
      </c>
      <c r="AM17" s="86" t="str">
        <f>TG!$AE$24</f>
        <v>Niet</v>
      </c>
      <c r="AN17" s="86" t="str">
        <f>TG!$AE$25</f>
        <v>Niet</v>
      </c>
      <c r="AO17" s="86" t="str">
        <f>TG!$AE$26</f>
        <v>Niet</v>
      </c>
      <c r="AP17" s="86" t="str">
        <f>TG!$AE$27</f>
        <v>Niet</v>
      </c>
      <c r="AQ17" s="86" t="str">
        <f>TG!$AE$28</f>
        <v>Niet</v>
      </c>
      <c r="AR17" s="86" t="str">
        <f>TG!$AE$29</f>
        <v>Niet</v>
      </c>
      <c r="AS17" s="86" t="str">
        <f>TG!$AE$31</f>
        <v>Niet</v>
      </c>
      <c r="AT17" s="86" t="str">
        <f>TG!$AE$32</f>
        <v>Ja</v>
      </c>
      <c r="AU17" s="86" t="str">
        <f>TG!$AE$33</f>
        <v>Nee</v>
      </c>
      <c r="AV17" s="86" t="str">
        <f>TG!$AE$34</f>
        <v>Ja</v>
      </c>
      <c r="AW17" s="86" t="str">
        <f>TG!$AE$35</f>
        <v>Ja</v>
      </c>
      <c r="AX17" s="86" t="str">
        <f>TG!$AE$36</f>
        <v>Ja</v>
      </c>
      <c r="AY17" s="86" t="str">
        <f>TG!$AE$38</f>
        <v>Niet</v>
      </c>
      <c r="AZ17" s="86" t="str">
        <f>TG!$AE$39</f>
        <v>Niet</v>
      </c>
      <c r="BA17" s="86" t="str">
        <f>TG!$AE$40</f>
        <v>Niet</v>
      </c>
      <c r="BB17" s="86" t="str">
        <f>TG!$AE$41</f>
        <v>Niet</v>
      </c>
      <c r="BC17" s="86" t="str">
        <f>TG!$AE$42</f>
        <v>Niet</v>
      </c>
      <c r="BD17" s="86" t="str">
        <f>TG!$AE$43</f>
        <v>Niet</v>
      </c>
      <c r="BE17" s="86" t="str">
        <f>TG!$AE$44</f>
        <v>Niet</v>
      </c>
      <c r="BF17" s="86" t="str">
        <f>TG!$AE$45</f>
        <v>Niet</v>
      </c>
      <c r="BG17" s="86" t="str">
        <f>TG!$AE$46</f>
        <v>Niet</v>
      </c>
      <c r="BH17" s="86" t="str">
        <f>TG!$AE$47</f>
        <v>Niet</v>
      </c>
      <c r="BI17" s="86" t="str">
        <f>TG!$AE$48</f>
        <v>Niet</v>
      </c>
      <c r="BJ17" s="86" t="str">
        <f>TG!$AE$49</f>
        <v>Niet</v>
      </c>
      <c r="BK17" s="86" t="str">
        <f>TG!$AE$50</f>
        <v>Niet</v>
      </c>
      <c r="BL17" s="86" t="str">
        <f>TG!$AE$51</f>
        <v>Niet</v>
      </c>
      <c r="BM17" s="86" t="str">
        <f>TG!$AE$52</f>
        <v>Niet</v>
      </c>
      <c r="BN17" s="86" t="str">
        <f>TG!$AE$53</f>
        <v>Niet</v>
      </c>
      <c r="BO17" s="86" t="str">
        <f>TG!$AE$54</f>
        <v>Niet</v>
      </c>
      <c r="BP17" s="86" t="str">
        <f>TG!$AE$55</f>
        <v>Niet</v>
      </c>
      <c r="BQ17" s="86" t="str">
        <f>TG!$AE$56</f>
        <v>Niet</v>
      </c>
      <c r="BR17" s="86" t="str">
        <f>TG!$AE$58</f>
        <v>Niet</v>
      </c>
      <c r="BS17" s="86" t="str">
        <f>TG!$AE$59</f>
        <v>Niet</v>
      </c>
      <c r="BT17" s="86" t="str">
        <f>TG!$AE$60</f>
        <v>Niet</v>
      </c>
      <c r="BU17" s="86" t="str">
        <f>TG!$AE$61</f>
        <v>Niet</v>
      </c>
      <c r="BV17" s="86" t="str">
        <f>TG!$AE$62</f>
        <v>Niet</v>
      </c>
      <c r="BW17" s="86" t="str">
        <f>TG!$AE$63</f>
        <v>Niet</v>
      </c>
      <c r="BX17" s="86" t="str">
        <f>TG!$AE$65</f>
        <v>Niet</v>
      </c>
      <c r="BY17" s="86" t="str">
        <f>TG!$AE$66</f>
        <v>Niet</v>
      </c>
      <c r="BZ17" s="86" t="str">
        <f>TG!$AE$67</f>
        <v>Niet</v>
      </c>
      <c r="CA17" s="86" t="str">
        <f>TG!$AE$68</f>
        <v>Niet</v>
      </c>
      <c r="CB17" s="86" t="str">
        <f>TG!$AE$69</f>
        <v>Niet</v>
      </c>
      <c r="CC17" s="86" t="str">
        <f>TG!$AE$70</f>
        <v>Niet</v>
      </c>
      <c r="CD17" s="86" t="str">
        <f>TG!$AE$71</f>
        <v>Niet</v>
      </c>
      <c r="CE17" s="86" t="str">
        <f>TG!$AE$72</f>
        <v>Niet</v>
      </c>
      <c r="CF17" s="86" t="str">
        <f>TG!$AE$73</f>
        <v>Niet</v>
      </c>
      <c r="CG17" s="86" t="str">
        <f>TG!$AE$74</f>
        <v>Niet</v>
      </c>
      <c r="CH17" s="86" t="str">
        <f>TG!$AE$75</f>
        <v>Niet</v>
      </c>
      <c r="CI17" s="86" t="str">
        <f>TG!$AE$76</f>
        <v>Niet</v>
      </c>
      <c r="CJ17" s="86" t="str">
        <f>TG!$AE$77</f>
        <v>Ja</v>
      </c>
      <c r="CK17" s="86" t="str">
        <f>TG!$AE$78</f>
        <v>Ja</v>
      </c>
      <c r="CL17" s="86" t="str">
        <f>TG!$AE$79</f>
        <v>Ja</v>
      </c>
      <c r="CM17" s="86" t="str">
        <f>TG!$AE$80</f>
        <v>Ja</v>
      </c>
      <c r="CN17" s="86" t="str">
        <f>TG!$AE$81</f>
        <v>Ja</v>
      </c>
      <c r="CO17" s="86" t="str">
        <f>TG!$AE$82</f>
        <v>Ja</v>
      </c>
      <c r="CP17" s="86" t="str">
        <f>TG!$AE$83</f>
        <v>Ja</v>
      </c>
      <c r="CQ17" s="86" t="str">
        <f>TG!$AE$84</f>
        <v>Ja</v>
      </c>
      <c r="CR17" s="86" t="str">
        <f>TG!$AE$85</f>
        <v>Nee</v>
      </c>
      <c r="CS17" s="86" t="str">
        <f>TG!$AE$86</f>
        <v>Nee</v>
      </c>
      <c r="CT17" s="86" t="str">
        <f>TG!$AE$87</f>
        <v>Niet</v>
      </c>
      <c r="CU17" s="86" t="str">
        <f>TG!$AE$88</f>
        <v>Niet</v>
      </c>
      <c r="CV17" s="86" t="str">
        <f>TG!$AE$89</f>
        <v>Niet</v>
      </c>
      <c r="CW17" s="86" t="str">
        <f>TG!$AE$90</f>
        <v>Niet</v>
      </c>
      <c r="CX17" s="86" t="str">
        <f>TG!$AE$91</f>
        <v>Niet</v>
      </c>
      <c r="CY17" s="86" t="str">
        <f>TG!$AE$92</f>
        <v>Niet</v>
      </c>
      <c r="CZ17" s="86" t="str">
        <f>TG!$AE$94</f>
        <v>Ja</v>
      </c>
      <c r="DA17" s="86" t="str">
        <f>TG!$AE$95</f>
        <v>Ja</v>
      </c>
      <c r="DB17" s="86" t="str">
        <f>TG!$AE$96</f>
        <v>Optie</v>
      </c>
      <c r="DC17" s="86" t="str">
        <f>TG!$AE$97</f>
        <v>Ja</v>
      </c>
      <c r="DD17" s="86" t="str">
        <f>TG!$AE$98</f>
        <v>Ja</v>
      </c>
      <c r="DE17" s="86" t="str">
        <f>TG!$AE$99</f>
        <v>Ja</v>
      </c>
      <c r="DF17" s="86" t="str">
        <f>TG!$AE$103</f>
        <v>Ja</v>
      </c>
      <c r="DG17" s="86" t="str">
        <f>TG!$AE$104</f>
        <v>Ja</v>
      </c>
      <c r="DH17" s="86" t="str">
        <f>TG!$AE$105</f>
        <v>Nee</v>
      </c>
      <c r="DI17" s="86" t="str">
        <f>TG!$AE$106</f>
        <v>Ja</v>
      </c>
      <c r="DJ17" s="86" t="str">
        <f>TG!$AE$107</f>
        <v>Ja</v>
      </c>
      <c r="DK17" s="86" t="str">
        <f>TG!$AE$108</f>
        <v>Optie</v>
      </c>
      <c r="DL17" s="86" t="str">
        <f>TG!$AE$109</f>
        <v>Ja</v>
      </c>
      <c r="DM17" s="86" t="str">
        <f>TG!$AE$110</f>
        <v>Ja</v>
      </c>
      <c r="DN17" s="86" t="str">
        <f>TG!$AE$111</f>
        <v>Niet</v>
      </c>
      <c r="DO17" s="86" t="str">
        <f>TG!$AE$112</f>
        <v>Niet</v>
      </c>
      <c r="DP17" s="86"/>
      <c r="DQ17" s="86" t="str">
        <f>AGA!$AL$2</f>
        <v>Ja</v>
      </c>
      <c r="DR17" s="86" t="str">
        <f>AGA!$AL$3</f>
        <v>Ja</v>
      </c>
      <c r="DS17" s="86" t="str">
        <f>AGA!$AL$4</f>
        <v>Optie</v>
      </c>
      <c r="DT17" s="86" t="str">
        <f>AGA!$AL$5</f>
        <v>Ja</v>
      </c>
      <c r="DU17" s="86" t="str">
        <f>AGA!$AL$6</f>
        <v>Ja</v>
      </c>
      <c r="DV17" s="86" t="str">
        <f>AGA!$AL$7</f>
        <v>Ja</v>
      </c>
      <c r="DW17" s="86" t="str">
        <f>AGA!$AL$8</f>
        <v>Optie</v>
      </c>
      <c r="DX17" s="86" t="str">
        <f>AGA!$AL$9</f>
        <v>Ja</v>
      </c>
      <c r="DY17" s="86" t="str">
        <f>AGA!$AL$10</f>
        <v>Optie</v>
      </c>
      <c r="DZ17" s="86" t="str">
        <f>AGA!$AL$11</f>
        <v>Optie</v>
      </c>
      <c r="EA17" s="86" t="str">
        <f>AGA!$AL$12</f>
        <v>Ja</v>
      </c>
      <c r="EB17" s="86" t="str">
        <f>AGA!$AL$13</f>
        <v>Ja</v>
      </c>
      <c r="EC17" s="86" t="str">
        <f>AGA!$AL$14</f>
        <v>Ja</v>
      </c>
      <c r="ED17" s="86" t="str">
        <f>AGA!$AL$15</f>
        <v>Ja</v>
      </c>
      <c r="EE17" s="86" t="str">
        <f>AGA!$AL$16</f>
        <v>Ja</v>
      </c>
      <c r="EF17" s="86" t="str">
        <f>AGA!$AL$17</f>
        <v>Optie</v>
      </c>
      <c r="EG17" s="86" t="str">
        <f>AGA!$AL$18</f>
        <v>Ja</v>
      </c>
      <c r="EH17" s="86" t="str">
        <f>AGA!$AL$19</f>
        <v>Optie</v>
      </c>
      <c r="EI17" s="86" t="str">
        <f>AGA!$AL$20</f>
        <v>Ja</v>
      </c>
      <c r="EJ17" s="86" t="str">
        <f>AGA!$AL$21</f>
        <v>Ja</v>
      </c>
      <c r="EK17" s="86" t="str">
        <f>AGA!$AL$22</f>
        <v>Nee</v>
      </c>
      <c r="EL17" s="86" t="str">
        <f>AGA!$AL$23</f>
        <v>Ja</v>
      </c>
      <c r="EM17" s="86" t="str">
        <f>AGA!$AL$24</f>
        <v>Niet</v>
      </c>
      <c r="EN17" s="86" t="str">
        <f>AGA!$AL$25</f>
        <v>Niet</v>
      </c>
      <c r="EO17" s="86" t="str">
        <f>AGA!$AL$26</f>
        <v>Niet</v>
      </c>
      <c r="EP17" s="86" t="str">
        <f>AGA!$AL$27</f>
        <v>Niet</v>
      </c>
      <c r="EQ17" s="86" t="str">
        <f>AGA!$AL$28</f>
        <v>Niet</v>
      </c>
      <c r="ER17" s="86" t="str">
        <f>AGA!$AL$29</f>
        <v>Niet</v>
      </c>
      <c r="ES17" s="86" t="str">
        <f>AGA!$AL$30</f>
        <v>Niet</v>
      </c>
      <c r="ET17" s="86" t="str">
        <f>AGA!$AL$31</f>
        <v>Niet</v>
      </c>
      <c r="EU17" s="86" t="str">
        <f>AGA!$AL$32</f>
        <v>Niet</v>
      </c>
      <c r="EV17" s="86" t="str">
        <f>AGA!$AL$33</f>
        <v>Niet</v>
      </c>
      <c r="EW17" s="86" t="str">
        <f>AGA!$AL$34</f>
        <v>Niet</v>
      </c>
      <c r="EX17" s="86" t="str">
        <f>AGA!$AL$35</f>
        <v>Niet</v>
      </c>
      <c r="EY17" s="86" t="str">
        <f>AGA!$AL$36</f>
        <v>Niet</v>
      </c>
      <c r="EZ17" s="86" t="str">
        <f>AGA!$AL$37</f>
        <v>Niet</v>
      </c>
      <c r="FA17" s="86" t="str">
        <f>AGA!$AL$38</f>
        <v>Niet</v>
      </c>
      <c r="FB17" s="86" t="str">
        <f>AGA!$AL$39</f>
        <v>Niet</v>
      </c>
      <c r="FC17" s="86" t="str">
        <f>AGA!$AL$40</f>
        <v>Niet</v>
      </c>
      <c r="FD17" s="86" t="str">
        <f>AGA!$AL$41</f>
        <v>Niet</v>
      </c>
      <c r="FE17" s="86" t="str">
        <f>AGA!$AL$42</f>
        <v>Niet</v>
      </c>
      <c r="FF17" s="86" t="str">
        <f>AGA!$AL$43</f>
        <v>Niet</v>
      </c>
      <c r="FG17" s="86" t="str">
        <f>AGA!$AL$44</f>
        <v>Niet</v>
      </c>
      <c r="FH17" s="86" t="str">
        <f>AGA!$AL$45</f>
        <v>Niet</v>
      </c>
      <c r="FI17" s="86" t="str">
        <f>AGA!$AL$46</f>
        <v>Niet</v>
      </c>
      <c r="FJ17" s="86" t="str">
        <f>AGA!$AL$47</f>
        <v>Niet</v>
      </c>
      <c r="FK17" s="86" t="str">
        <f>AGA!$AL$48</f>
        <v>Niet</v>
      </c>
      <c r="FL17" s="86" t="str">
        <f>AGA!$AL$49</f>
        <v>Niet</v>
      </c>
      <c r="FM17" s="86" t="str">
        <f>AGA!$AL$50</f>
        <v>Niet</v>
      </c>
      <c r="FN17" s="86" t="str">
        <f>AGA!$AL$51</f>
        <v>Niet</v>
      </c>
      <c r="FO17" s="86" t="str">
        <f>AGA!$AL$52</f>
        <v>Niet</v>
      </c>
      <c r="FP17" s="86" t="str">
        <f>AGA!$AL$53</f>
        <v>Niet</v>
      </c>
      <c r="FQ17" s="86" t="str">
        <f>AGA!$AL$54</f>
        <v>Niet</v>
      </c>
      <c r="FR17" s="86" t="str">
        <f>AGA!$AL$55</f>
        <v>Niet</v>
      </c>
      <c r="FS17" s="86" t="str">
        <f>AGA!$AL$56</f>
        <v>Niet</v>
      </c>
      <c r="FT17" s="86" t="str">
        <f>AGA!$AL$57</f>
        <v>Niet</v>
      </c>
      <c r="FU17" s="86" t="str">
        <f>AGA!$AL$58</f>
        <v>Niet</v>
      </c>
      <c r="FV17" s="86" t="str">
        <f>AGA!$AL$59</f>
        <v>Niet</v>
      </c>
      <c r="FW17" s="86" t="str">
        <f>AGA!$AL$60</f>
        <v>Niet</v>
      </c>
      <c r="FX17" s="86" t="str">
        <f>AGA!$AL$61</f>
        <v>Niet</v>
      </c>
      <c r="FY17" s="86" t="str">
        <f>AGA!$AL$62</f>
        <v>Niet</v>
      </c>
      <c r="FZ17" s="86" t="str">
        <f>AGA!$AL$63</f>
        <v>Niet</v>
      </c>
      <c r="GA17" s="86" t="str">
        <f>AGA!$AL$64</f>
        <v>Niet</v>
      </c>
      <c r="GB17" s="86" t="str">
        <f>AGA!$AL$65</f>
        <v>Niet</v>
      </c>
      <c r="GC17" s="86" t="str">
        <f>AGA!$AL$66</f>
        <v>Niet</v>
      </c>
      <c r="GD17" s="86" t="str">
        <f>AGA!$AL$67</f>
        <v>Niet</v>
      </c>
      <c r="GE17" s="86" t="str">
        <f>AGA!$AL$68</f>
        <v>Niet</v>
      </c>
      <c r="GF17" s="86" t="str">
        <f>AGA!$AL$69</f>
        <v>Niet</v>
      </c>
      <c r="GG17" s="86" t="str">
        <f>AGA!$AL$70</f>
        <v>Niet</v>
      </c>
      <c r="GH17" s="86" t="str">
        <f>AGA!$AL$71</f>
        <v>Niet</v>
      </c>
      <c r="GI17" s="86" t="str">
        <f>AGA!$AL$72</f>
        <v>Niet</v>
      </c>
      <c r="GJ17" s="86" t="str">
        <f>AGA!$AL$73</f>
        <v>Niet</v>
      </c>
      <c r="GK17" s="86" t="str">
        <f>AGA!$AL$74</f>
        <v>Niet</v>
      </c>
      <c r="GL17" s="86" t="str">
        <f>AGA!$AL$75</f>
        <v>Niet</v>
      </c>
      <c r="GM17" s="86" t="str">
        <f>AGA!$AL$76</f>
        <v>Niet</v>
      </c>
      <c r="GN17" s="86" t="str">
        <f>AGA!$AL$77</f>
        <v>Niet</v>
      </c>
      <c r="GO17" s="86" t="str">
        <f>AGA!$AL$78</f>
        <v>Niet</v>
      </c>
      <c r="GP17" s="86" t="str">
        <f>AGA!$AL$79</f>
        <v>Niet</v>
      </c>
      <c r="GQ17" s="86" t="str">
        <f>AGA!$AL$80</f>
        <v>Niet</v>
      </c>
      <c r="GR17" s="86" t="str">
        <f>AGA!$AL$81</f>
        <v>Niet</v>
      </c>
      <c r="GS17" s="86" t="str">
        <f>AGA!$AL$82</f>
        <v>Niet</v>
      </c>
      <c r="GT17" s="86" t="str">
        <f>AGA!$AL$83</f>
        <v>Niet</v>
      </c>
      <c r="GU17" s="86" t="str">
        <f>AGA!$AL$84</f>
        <v>Niet</v>
      </c>
      <c r="GV17" s="86" t="str">
        <f>AGA!$AL$85</f>
        <v>Niet</v>
      </c>
      <c r="GW17" s="86" t="str">
        <f>AGA!$AL$86</f>
        <v>Niet</v>
      </c>
      <c r="GX17" s="86" t="str">
        <f>AGA!$AL$87</f>
        <v>Niet</v>
      </c>
      <c r="GY17" s="86" t="str">
        <f>AGA!$AL$88</f>
        <v>Niet</v>
      </c>
      <c r="GZ17" s="86" t="str">
        <f>AGA!$AL$89</f>
        <v>Niet</v>
      </c>
      <c r="HA17" s="86" t="str">
        <f>AGA!$AL$90</f>
        <v>Niet</v>
      </c>
      <c r="HB17" s="86" t="str">
        <f>AGA!$AL$91</f>
        <v>Niet</v>
      </c>
      <c r="HC17" s="86" t="str">
        <f>AGA!$AL$92</f>
        <v>Niet</v>
      </c>
      <c r="HD17" s="86" t="str">
        <f>AGA!$AL$93</f>
        <v>Niet</v>
      </c>
      <c r="HE17" s="86" t="str">
        <f>AGA!$AL$94</f>
        <v>Niet</v>
      </c>
      <c r="HF17" s="86" t="str">
        <f>AGA!$AL$95</f>
        <v>Niet</v>
      </c>
      <c r="HG17" s="86" t="str">
        <f>AGA!$AL$96</f>
        <v>Niet</v>
      </c>
      <c r="HH17" s="86" t="str">
        <f>AGA!$AL$97</f>
        <v>Niet</v>
      </c>
      <c r="HI17" s="86" t="str">
        <f>AGA!$AL$98</f>
        <v>Niet</v>
      </c>
      <c r="HJ17" s="86" t="str">
        <f>AGA!$AL$99</f>
        <v>Niet</v>
      </c>
      <c r="HK17" s="86" t="str">
        <f>AGA!$AL$100</f>
        <v>Niet</v>
      </c>
      <c r="HL17" s="86" t="str">
        <f>AGA!$AL$101</f>
        <v>Niet</v>
      </c>
      <c r="HM17" s="86" t="str">
        <f>AGA!$AL$102</f>
        <v>Niet</v>
      </c>
      <c r="HN17" s="86" t="str">
        <f>AGA!$AL$103</f>
        <v>Niet</v>
      </c>
      <c r="HO17" s="86" t="str">
        <f>AGA!$AL$104</f>
        <v>Niet</v>
      </c>
      <c r="HP17" s="86" t="str">
        <f>AGA!$AL$105</f>
        <v>Niet</v>
      </c>
      <c r="HQ17" s="86" t="str">
        <f>AGA!$AL$106</f>
        <v>Niet</v>
      </c>
      <c r="HR17" s="86" t="str">
        <f>AGA!$AL$107</f>
        <v>Niet</v>
      </c>
      <c r="HS17" s="86" t="str">
        <f>AGA!$AL$108</f>
        <v>Niet</v>
      </c>
      <c r="HT17" s="86" t="str">
        <f>AGA!$AL$109</f>
        <v>Niet</v>
      </c>
      <c r="HU17" s="86" t="str">
        <f>AGA!$AL$110</f>
        <v>Niet</v>
      </c>
      <c r="HV17" s="86" t="str">
        <f>AGA!$AL$111</f>
        <v>Niet</v>
      </c>
      <c r="HW17" s="86" t="str">
        <f>AGA!$AL$112</f>
        <v>Niet</v>
      </c>
      <c r="HX17" s="86" t="str">
        <f>AGA!$AL$113</f>
        <v>Niet</v>
      </c>
      <c r="HY17" s="86" t="str">
        <f>AGA!$AL$114</f>
        <v>Niet</v>
      </c>
      <c r="HZ17" s="86" t="str">
        <f>AGA!$AL$115</f>
        <v>Niet</v>
      </c>
      <c r="IA17" s="86" t="str">
        <f>AGA!$AL$116</f>
        <v>Niet</v>
      </c>
      <c r="IB17" s="86" t="str">
        <f>AGA!$AL$117</f>
        <v>Niet</v>
      </c>
      <c r="IC17" s="86" t="str">
        <f>AGA!$AL$118</f>
        <v>Niet</v>
      </c>
      <c r="ID17" s="86" t="str">
        <f>AGA!$AL$119</f>
        <v>Niet</v>
      </c>
      <c r="IE17" s="86" t="str">
        <f>AGA!$AL$120</f>
        <v>Niet</v>
      </c>
      <c r="IF17" s="86" t="str">
        <f>AGA!$AL$121</f>
        <v>Niet</v>
      </c>
      <c r="IG17" s="86" t="str">
        <f>AGA!$AL$122</f>
        <v>Niet</v>
      </c>
      <c r="IH17" s="86" t="str">
        <f>AGA!$AL$123</f>
        <v>Niet</v>
      </c>
      <c r="II17" s="86" t="str">
        <f>AGA!$AL$124</f>
        <v>Niet</v>
      </c>
      <c r="IJ17" s="86" t="str">
        <f>AGA!$AL$125</f>
        <v>Niet</v>
      </c>
      <c r="IK17" s="86" t="str">
        <f>AGA!$AL$126</f>
        <v>Niet</v>
      </c>
      <c r="IL17" s="86" t="str">
        <f>AGA!$AL$127</f>
        <v>Niet</v>
      </c>
      <c r="IM17" s="86" t="str">
        <f>AGA!$AL$128</f>
        <v>Niet</v>
      </c>
      <c r="IN17" s="86" t="str">
        <f>AGA!$AL$129</f>
        <v>Niet</v>
      </c>
      <c r="IO17" s="86" t="str">
        <f>AGA!$AL$130</f>
        <v>Niet</v>
      </c>
      <c r="IP17" s="86" t="str">
        <f>AGA!$AL$131</f>
        <v>Niet</v>
      </c>
      <c r="IQ17" s="86" t="str">
        <f>AGA!$AL$132</f>
        <v>Niet</v>
      </c>
      <c r="IR17" s="86" t="str">
        <f>AGA!$AL$133</f>
        <v>Niet</v>
      </c>
      <c r="IS17" s="86" t="str">
        <f>AGA!$AL$134</f>
        <v>Niet</v>
      </c>
      <c r="IT17" s="86" t="str">
        <f>AGA!$AL$135</f>
        <v>Niet</v>
      </c>
      <c r="IU17" s="86" t="str">
        <f>AGA!$AL$136</f>
        <v>Niet</v>
      </c>
      <c r="IV17" s="86" t="str">
        <f>AGA!$AL$137</f>
        <v>Niet</v>
      </c>
      <c r="IW17" s="86" t="str">
        <f>AGA!$AL$138</f>
        <v>Niet</v>
      </c>
      <c r="IX17" s="86" t="str">
        <f>AGA!$AL$139</f>
        <v>Niet</v>
      </c>
      <c r="IY17" s="86" t="str">
        <f>AGA!$AL$140</f>
        <v>Niet</v>
      </c>
      <c r="IZ17" s="86" t="str">
        <f>AGA!$AL$141</f>
        <v>Niet</v>
      </c>
      <c r="JA17" s="86" t="str">
        <f>AGA!$AL$142</f>
        <v>Niet</v>
      </c>
      <c r="JB17" s="86" t="str">
        <f>AGA!$AL$143</f>
        <v>Niet</v>
      </c>
      <c r="JC17" s="86" t="str">
        <f>AGA!$AL$144</f>
        <v>Niet</v>
      </c>
      <c r="JD17" s="86" t="str">
        <f>AGA!$AL$146</f>
        <v>Ja</v>
      </c>
      <c r="JE17" s="86" t="str">
        <f>AGA!$AL$147</f>
        <v>Ja</v>
      </c>
      <c r="JF17" s="86" t="str">
        <f>AGA!$AL$148</f>
        <v>Ja</v>
      </c>
      <c r="JG17" s="86" t="str">
        <f>AGA!$AL$149</f>
        <v>Ja</v>
      </c>
      <c r="JH17" s="86" t="str">
        <f>AGA!$AL$150</f>
        <v>Ja</v>
      </c>
      <c r="JI17" s="86" t="str">
        <f>AGA!$AL$151</f>
        <v>Ja</v>
      </c>
      <c r="JJ17" s="86" t="str">
        <f>AGA!$AL$152</f>
        <v>Ja</v>
      </c>
      <c r="JK17" s="86" t="str">
        <f>AGA!$AL$153</f>
        <v>Ja</v>
      </c>
      <c r="JL17" s="86" t="str">
        <f>AGA!$AL$154</f>
        <v>Ja</v>
      </c>
      <c r="JM17" s="86" t="str">
        <f>AGA!$AL$155</f>
        <v>Ja</v>
      </c>
      <c r="JN17" s="86" t="str">
        <f>AGA!$AL$156</f>
        <v>Ja</v>
      </c>
      <c r="JO17" s="86" t="str">
        <f>AGA!$AL$157</f>
        <v>Ja</v>
      </c>
      <c r="JP17" s="86" t="str">
        <f>AGA!$AL$158</f>
        <v>Ja</v>
      </c>
      <c r="JQ17" s="86" t="str">
        <f>AGA!$AL$159</f>
        <v>Optie</v>
      </c>
      <c r="JR17" s="86" t="str">
        <f>AGA!$AL$160</f>
        <v>Ja</v>
      </c>
      <c r="JS17" s="86" t="str">
        <f>AGA!$AL$161</f>
        <v>Nee</v>
      </c>
      <c r="JT17" s="86" t="str">
        <f>AGA!$AL$162</f>
        <v>Ja</v>
      </c>
      <c r="JU17" s="86" t="str">
        <f>AGA!$AL$163</f>
        <v>Ja</v>
      </c>
      <c r="JV17" s="86" t="str">
        <f>AGA!$AL$164</f>
        <v>Ja</v>
      </c>
      <c r="JW17" s="86" t="str">
        <f>AGA!$AL$165</f>
        <v>Ja</v>
      </c>
      <c r="JX17" s="86" t="str">
        <f>AGA!$AL$166</f>
        <v>Ja</v>
      </c>
      <c r="JY17" s="86" t="str">
        <f>AGA!$AL$167</f>
        <v>Ja</v>
      </c>
      <c r="JZ17" s="86" t="str">
        <f>AGA!$AL$168</f>
        <v>Ja</v>
      </c>
      <c r="KA17" s="86" t="str">
        <f>AGA!$AL$169</f>
        <v>Optie</v>
      </c>
      <c r="KB17" s="86" t="str">
        <f>AGA!$AL$170</f>
        <v>Nee</v>
      </c>
      <c r="KC17" s="86" t="str">
        <f>AGA!$AL$171</f>
        <v>Ja</v>
      </c>
      <c r="KD17" s="86" t="str">
        <f>AGA!$AL$172</f>
        <v>Ja</v>
      </c>
      <c r="KE17" s="86" t="str">
        <f>AGA!$AL$173</f>
        <v>Nee</v>
      </c>
      <c r="KF17" s="86" t="str">
        <f>AGA!$AL$174</f>
        <v>Ja</v>
      </c>
      <c r="KG17" s="86" t="str">
        <f>AGA!$AL$175</f>
        <v>Nee</v>
      </c>
      <c r="KH17" s="86" t="str">
        <f>AGA!$AL$176</f>
        <v>Ja</v>
      </c>
      <c r="KI17" s="86" t="str">
        <f>AGA!$AL$177</f>
        <v>Optie</v>
      </c>
      <c r="KJ17" s="86" t="str">
        <f>AGA!$AL$178</f>
        <v>Ja</v>
      </c>
      <c r="KK17" s="86" t="str">
        <f>AGA!$AL$179</f>
        <v>Optie</v>
      </c>
      <c r="KL17" s="86" t="str">
        <f>AGA!$AL$180</f>
        <v>Ja</v>
      </c>
      <c r="KM17" s="86" t="str">
        <f>AGA!$AL$181</f>
        <v>Nee</v>
      </c>
      <c r="KN17" s="86" t="str">
        <f>AGA!$AL$182</f>
        <v>Ja</v>
      </c>
      <c r="KO17" s="86" t="str">
        <f>AGA!$AL$183</f>
        <v>Nee</v>
      </c>
      <c r="KP17" s="86" t="str">
        <f>AGA!$AL$184</f>
        <v>Nee</v>
      </c>
      <c r="KQ17" s="86" t="str">
        <f>AGA!$AL$185</f>
        <v>Nee</v>
      </c>
      <c r="KR17" s="86" t="str">
        <f>AGA!$AL$186</f>
        <v>Optie</v>
      </c>
      <c r="KS17" s="86" t="str">
        <f>AGA!$AL$187</f>
        <v>Ja</v>
      </c>
      <c r="KT17" s="86" t="str">
        <f>AGA!$AL$188</f>
        <v>Ja</v>
      </c>
      <c r="KU17" s="86" t="str">
        <f>AGA!$AL$189</f>
        <v>Ja</v>
      </c>
      <c r="KV17" s="86" t="str">
        <f>AGA!$AL$190</f>
        <v>Ja</v>
      </c>
      <c r="KW17" s="86" t="str">
        <f>AGA!$AL$191</f>
        <v>Ja</v>
      </c>
      <c r="KX17" s="86" t="str">
        <f>AGA!$AL$192</f>
        <v>Ja</v>
      </c>
      <c r="KY17" s="86" t="str">
        <f>AGA!$AL$193</f>
        <v>Nee</v>
      </c>
      <c r="KZ17" s="86" t="str">
        <f>AGA!$AL$194</f>
        <v>Nee</v>
      </c>
      <c r="LA17" s="86" t="str">
        <f>AGA!$AL$195</f>
        <v>Optie</v>
      </c>
      <c r="LB17" s="86" t="str">
        <f>AGA!$AL$196</f>
        <v>Nee</v>
      </c>
      <c r="LC17" s="86" t="str">
        <f>AGA!$AL$198</f>
        <v>Niet</v>
      </c>
      <c r="LD17" s="86" t="str">
        <f>AGA!$AL$199</f>
        <v>Niet</v>
      </c>
      <c r="LE17" s="86" t="str">
        <f>AGA!$AL$200</f>
        <v>Niet</v>
      </c>
      <c r="LF17" s="86" t="str">
        <f>AGA!$AL$201</f>
        <v>Niet</v>
      </c>
      <c r="LG17" s="86" t="str">
        <f>AGA!$AL$202</f>
        <v>Niet</v>
      </c>
      <c r="LH17" s="86" t="str">
        <f>AGA!$AL$203</f>
        <v>Niet</v>
      </c>
      <c r="LI17" s="86" t="str">
        <f>AGA!$AL$204</f>
        <v>Niet</v>
      </c>
      <c r="LJ17" s="86" t="str">
        <f>AGA!$AL$205</f>
        <v>Niet</v>
      </c>
      <c r="LK17" s="86" t="str">
        <f>AGA!$AL$206</f>
        <v>Niet</v>
      </c>
      <c r="LL17" s="86" t="str">
        <f>AGA!$AL$207</f>
        <v>Niet</v>
      </c>
      <c r="LM17" s="86" t="str">
        <f>AGA!$AL$208</f>
        <v>Niet</v>
      </c>
      <c r="LN17" s="86" t="str">
        <f>AGA!$AL$209</f>
        <v>Niet</v>
      </c>
      <c r="LO17" s="86" t="str">
        <f>AGA!$AL$210</f>
        <v>Niet</v>
      </c>
      <c r="LP17" s="86" t="str">
        <f>AGA!$AL$211</f>
        <v>Niet</v>
      </c>
      <c r="LQ17" s="86" t="str">
        <f>AGA!$AL$212</f>
        <v>Niet</v>
      </c>
      <c r="LR17" s="86" t="str">
        <f>AGA!$AL$213</f>
        <v>Niet</v>
      </c>
      <c r="LS17" s="86" t="str">
        <f>AGA!$AL$214</f>
        <v>Niet</v>
      </c>
      <c r="LT17" s="86" t="str">
        <f>AGA!$AL$215</f>
        <v>Niet</v>
      </c>
      <c r="LU17" s="86" t="str">
        <f>AGA!$AL$216</f>
        <v>Niet</v>
      </c>
      <c r="LV17" s="86" t="str">
        <f>AGA!$AL$218</f>
        <v>Niet</v>
      </c>
      <c r="LW17" s="86" t="str">
        <f>AGA!$AL$219</f>
        <v>Niet</v>
      </c>
      <c r="LX17" s="86" t="str">
        <f>AGA!$AL$220</f>
        <v>Niet</v>
      </c>
      <c r="LY17" s="86" t="str">
        <f>AGA!$AL$221</f>
        <v>Niet</v>
      </c>
      <c r="LZ17" s="86" t="str">
        <f>AGA!$AL$222</f>
        <v>Niet</v>
      </c>
      <c r="MA17" s="86" t="str">
        <f>AGA!$AL$223</f>
        <v>Niet</v>
      </c>
      <c r="MB17" s="86" t="str">
        <f>AGA!$AL$224</f>
        <v>Niet</v>
      </c>
      <c r="MC17" s="86" t="str">
        <f>AGA!$AL$225</f>
        <v>Niet</v>
      </c>
      <c r="MD17" s="86" t="str">
        <f>AGA!$AL$226</f>
        <v>Niet</v>
      </c>
      <c r="ME17" s="86" t="str">
        <f>AGA!$AL$227</f>
        <v>Niet</v>
      </c>
      <c r="MF17" s="86" t="str">
        <f>AGA!$AL$228</f>
        <v>Niet</v>
      </c>
      <c r="MG17" s="86" t="str">
        <f>AGA!$AL$229</f>
        <v>Niet</v>
      </c>
      <c r="MH17" s="86" t="str">
        <f>AGA!$AL$230</f>
        <v>Niet</v>
      </c>
      <c r="MI17" s="86" t="str">
        <f>AGA!$AL$231</f>
        <v>Niet</v>
      </c>
      <c r="MJ17" s="86" t="str">
        <f>AGA!$AL$232</f>
        <v>Niet</v>
      </c>
      <c r="MK17" s="86" t="str">
        <f>AGA!$AL$233</f>
        <v>Niet</v>
      </c>
      <c r="ML17" s="86" t="str">
        <f>AGA!$AL$234</f>
        <v>Niet</v>
      </c>
      <c r="MM17" s="86" t="str">
        <f>AGA!$AL$235</f>
        <v>Niet</v>
      </c>
      <c r="MN17" s="86" t="str">
        <f>AGA!$AL$237</f>
        <v>Niet</v>
      </c>
      <c r="MO17" s="86" t="str">
        <f>AGA!$AL$238</f>
        <v>Niet</v>
      </c>
      <c r="MP17" s="86" t="str">
        <f>AGA!$AL$239</f>
        <v>Niet</v>
      </c>
      <c r="MQ17" s="86" t="str">
        <f>AGA!$AL$240</f>
        <v>Niet</v>
      </c>
      <c r="MR17" s="86" t="str">
        <f>AGA!$AL$241</f>
        <v>Niet</v>
      </c>
      <c r="MS17" s="86" t="str">
        <f>AGA!$AL$242</f>
        <v>Niet</v>
      </c>
      <c r="MT17" s="86" t="str">
        <f>AGA!$AL$243</f>
        <v>Niet</v>
      </c>
      <c r="MU17" s="86" t="str">
        <f>AGA!$AL$244</f>
        <v>Niet</v>
      </c>
      <c r="MV17" s="86" t="str">
        <f>AGA!$AL$245</f>
        <v>Niet</v>
      </c>
      <c r="MW17" s="86" t="str">
        <f>AGA!$AL$246</f>
        <v>Niet</v>
      </c>
      <c r="MX17" s="86" t="str">
        <f>AGA!$AL$247</f>
        <v>Niet</v>
      </c>
      <c r="MY17" s="86" t="str">
        <f>AGA!$AL$248</f>
        <v>Niet</v>
      </c>
      <c r="MZ17" s="86" t="str">
        <f>AGA!$AL$249</f>
        <v>Niet</v>
      </c>
      <c r="NA17" s="86" t="str">
        <f>AGA!$AL$250</f>
        <v>Niet</v>
      </c>
      <c r="NB17" s="86" t="str">
        <f>AGA!$AL$251</f>
        <v>Niet</v>
      </c>
      <c r="NC17" s="86" t="str">
        <f>AGA!$AL$252</f>
        <v>Niet</v>
      </c>
      <c r="ND17" s="86" t="str">
        <f>AGA!$AL$255</f>
        <v>Ja</v>
      </c>
      <c r="NE17" s="86" t="str">
        <f>AGA!$AL$256</f>
        <v>Ja</v>
      </c>
      <c r="NF17" s="86" t="str">
        <f>AGA!$AL$257</f>
        <v>Ja</v>
      </c>
      <c r="NG17" s="86" t="str">
        <f>AGA!$AL$258</f>
        <v>Optie</v>
      </c>
      <c r="NH17" s="86" t="str">
        <f>AGA!$AL$259</f>
        <v>Ja</v>
      </c>
      <c r="NI17" s="86" t="str">
        <f>AGA!$AL$260</f>
        <v>Ja</v>
      </c>
      <c r="NJ17" s="86" t="str">
        <f>AGA!$AL$261</f>
        <v>Ja</v>
      </c>
      <c r="NK17" s="86" t="str">
        <f>AGA!$AL$262</f>
        <v>Ja</v>
      </c>
      <c r="NL17" s="86" t="str">
        <f>AGA!$AL$263</f>
        <v>Ja</v>
      </c>
      <c r="NM17" s="86" t="str">
        <f>AGA!$AL$264</f>
        <v>Optie</v>
      </c>
      <c r="NN17" s="86" t="str">
        <f>AGA!$AL$265</f>
        <v>Ja</v>
      </c>
      <c r="NO17" s="86" t="str">
        <f>AGA!$AL$266</f>
        <v>Ja</v>
      </c>
      <c r="NP17" s="86" t="str">
        <f>AGA!$AL$267</f>
        <v>Ja</v>
      </c>
      <c r="NQ17" s="86" t="str">
        <f>AGA!$AL$268</f>
        <v>Optie</v>
      </c>
      <c r="NR17" s="86" t="str">
        <f>AGA!$AL$270</f>
        <v>Optie</v>
      </c>
      <c r="NS17" s="86" t="str">
        <f>AGA!$AL$271</f>
        <v>Ja</v>
      </c>
      <c r="NT17" s="86" t="str">
        <f>AGA!$AL$272</f>
        <v>Ja</v>
      </c>
      <c r="NU17" s="86" t="str">
        <f>AGA!$AL$273</f>
        <v>Ja</v>
      </c>
      <c r="NV17" s="86" t="str">
        <f>AGA!$AL$274</f>
        <v>Ja</v>
      </c>
      <c r="NW17" s="86" t="str">
        <f>AGA!$AL$275</f>
        <v>Optie</v>
      </c>
      <c r="NX17" s="86" t="str">
        <f>AGA!$AL$276</f>
        <v>Ja</v>
      </c>
      <c r="NY17" s="86" t="str">
        <f>AGA!$AL$277</f>
        <v>Ja</v>
      </c>
      <c r="NZ17" s="86" t="str">
        <f>AGA!$AL$278</f>
        <v>Ja</v>
      </c>
      <c r="OA17" s="86" t="str">
        <f>AGA!$AL$279</f>
        <v>Ja</v>
      </c>
      <c r="OB17" s="86" t="str">
        <f>AGA!$AL$280</f>
        <v>Ja</v>
      </c>
      <c r="OC17" s="86" t="str">
        <f>AGA!$AL$281</f>
        <v>Ja</v>
      </c>
      <c r="OD17" s="86" t="str">
        <f>AGA!$AL$283</f>
        <v>Optie</v>
      </c>
      <c r="OE17" s="86" t="str">
        <f>AGA!$AL$284</f>
        <v>Ja</v>
      </c>
      <c r="OF17" s="86" t="str">
        <f>AGA!$AL$285</f>
        <v>Ja</v>
      </c>
      <c r="OG17" s="86" t="str">
        <f>AGA!$AL$286</f>
        <v>Ja</v>
      </c>
      <c r="OH17" s="86" t="str">
        <f>AGA!$AL$288</f>
        <v>Ja</v>
      </c>
      <c r="OI17" s="86" t="str">
        <f>AGA!$AL$289</f>
        <v>Ja</v>
      </c>
      <c r="OJ17" s="86" t="str">
        <f>AGA!$AL$290</f>
        <v>Ja</v>
      </c>
      <c r="OK17" s="86" t="str">
        <f>AGA!$AL$291</f>
        <v>Ja</v>
      </c>
      <c r="OL17" s="86" t="str">
        <f>AGA!$AL$292</f>
        <v>Ja</v>
      </c>
      <c r="OM17" s="86" t="str">
        <f>AGA!$AL$293</f>
        <v>Optie</v>
      </c>
      <c r="ON17" s="86" t="str">
        <f>AGA!$AL$294</f>
        <v>Ja</v>
      </c>
      <c r="OO17" s="86" t="str">
        <f>AGA!$AL$295</f>
        <v>Optie</v>
      </c>
      <c r="OP17" s="86" t="str">
        <f>AGA!$AL$296</f>
        <v>Optie</v>
      </c>
      <c r="OQ17" s="86" t="str">
        <f>AGA!$AL$297</f>
        <v>Nee</v>
      </c>
      <c r="OR17" s="86" t="str">
        <f>AGA!$AL$298</f>
        <v>Optie</v>
      </c>
      <c r="OS17" s="86" t="str">
        <f>AGA!$AL$299</f>
        <v>Ja</v>
      </c>
      <c r="OT17" s="86" t="str">
        <f>AGA!$AL$300</f>
        <v>Ja</v>
      </c>
      <c r="OU17" s="86" t="str">
        <f>AGA!$AL$301</f>
        <v>Ja</v>
      </c>
      <c r="OV17" s="86" t="str">
        <f>AGA!$AL$302</f>
        <v>Ja</v>
      </c>
      <c r="OW17" s="86" t="str">
        <f>AGA!$AL$303</f>
        <v>Optie</v>
      </c>
      <c r="OX17" s="86" t="str">
        <f>AGA!$AL$304</f>
        <v>Ja</v>
      </c>
      <c r="OY17" s="86" t="str">
        <f>AGA!$AL$305</f>
        <v>Ja</v>
      </c>
      <c r="OZ17" s="86" t="str">
        <f>AGA!$AL$306</f>
        <v>Ja</v>
      </c>
      <c r="PA17" s="86" t="str">
        <f>AGA!$AL$307</f>
        <v>Ja</v>
      </c>
      <c r="PB17" s="86" t="str">
        <f>AGA!$AL$308</f>
        <v>Ja</v>
      </c>
      <c r="PC17" s="86" t="str">
        <f>AGA!$AL$309</f>
        <v>Ja</v>
      </c>
      <c r="PD17" s="86" t="str">
        <f>AGA!$AL$310</f>
        <v>Ja</v>
      </c>
      <c r="PE17" s="86" t="str">
        <f>AGA!$AL$311</f>
        <v>Ja</v>
      </c>
      <c r="PF17" s="86" t="str">
        <f>AGA!$AL$313</f>
        <v>Nee</v>
      </c>
    </row>
    <row r="18" spans="1:422" hidden="1" x14ac:dyDescent="0.25">
      <c r="A18" s="86"/>
      <c r="B18" s="225"/>
      <c r="C18" s="86"/>
      <c r="D18" s="86"/>
      <c r="E18" s="86"/>
      <c r="F18" s="86"/>
      <c r="G18" s="86"/>
      <c r="H18" s="86"/>
      <c r="I18" s="224"/>
      <c r="J18" s="224"/>
      <c r="K18" s="86"/>
      <c r="L18" s="110"/>
      <c r="M18" s="224" t="s">
        <v>912</v>
      </c>
      <c r="N18" s="224" t="s">
        <v>911</v>
      </c>
      <c r="O18" s="224" t="str">
        <f>TG!AF1</f>
        <v>Verplaatsen</v>
      </c>
      <c r="Q18" s="86" t="str">
        <f>TG!$AF$2</f>
        <v>Ja</v>
      </c>
      <c r="R18" s="86" t="str">
        <f>TG!$AF$3</f>
        <v>Ja</v>
      </c>
      <c r="S18" s="86" t="str">
        <f>TG!$AF$4</f>
        <v>Optie</v>
      </c>
      <c r="T18" s="86" t="str">
        <f>TG!$AF$5</f>
        <v>Ja</v>
      </c>
      <c r="U18" s="86" t="str">
        <f>TG!$AF$6</f>
        <v>Ja</v>
      </c>
      <c r="V18" s="86" t="str">
        <f>TG!$AF$7</f>
        <v>Ja</v>
      </c>
      <c r="W18" s="86" t="str">
        <f>TG!$AF$8</f>
        <v>Optie</v>
      </c>
      <c r="X18" s="86" t="str">
        <f>TG!$AF$9</f>
        <v>Ja</v>
      </c>
      <c r="Y18" s="86" t="str">
        <f>TG!$AF$10</f>
        <v>Optie</v>
      </c>
      <c r="Z18" s="86" t="str">
        <f>TG!$AF$11</f>
        <v>Optie</v>
      </c>
      <c r="AA18" s="86" t="str">
        <f>TG!$AF$12</f>
        <v>Optie</v>
      </c>
      <c r="AB18" s="86" t="str">
        <f>TG!$AF$13</f>
        <v>Niet</v>
      </c>
      <c r="AC18" s="86" t="str">
        <f>TG!$AF$14</f>
        <v>Niet</v>
      </c>
      <c r="AD18" s="86" t="str">
        <f>TG!$AF$15</f>
        <v>Niet</v>
      </c>
      <c r="AE18" s="86" t="str">
        <f>TG!$AF$16</f>
        <v>Niet</v>
      </c>
      <c r="AF18" s="86" t="str">
        <f>TG!$AF$17</f>
        <v>Niet</v>
      </c>
      <c r="AG18" s="86" t="str">
        <f>TG!$AF$18</f>
        <v>Niet</v>
      </c>
      <c r="AH18" s="86" t="str">
        <f>TG!$AF$19</f>
        <v>Niet</v>
      </c>
      <c r="AI18" s="86" t="str">
        <f>TG!$AF$20</f>
        <v>Niet</v>
      </c>
      <c r="AJ18" s="86" t="str">
        <f>TG!$AF$21</f>
        <v>Niet</v>
      </c>
      <c r="AK18" s="86" t="str">
        <f>TG!$AF$22</f>
        <v>Niet</v>
      </c>
      <c r="AL18" s="86" t="str">
        <f>TG!$AF$23</f>
        <v>Niet</v>
      </c>
      <c r="AM18" s="86" t="str">
        <f>TG!$AF$24</f>
        <v>Niet</v>
      </c>
      <c r="AN18" s="86" t="str">
        <f>TG!$AF$25</f>
        <v>Niet</v>
      </c>
      <c r="AO18" s="86" t="str">
        <f>TG!$AF$26</f>
        <v>Niet</v>
      </c>
      <c r="AP18" s="86" t="str">
        <f>TG!$AF$27</f>
        <v>Niet</v>
      </c>
      <c r="AQ18" s="86" t="str">
        <f>TG!$AF$28</f>
        <v>Niet</v>
      </c>
      <c r="AR18" s="86" t="str">
        <f>TG!$AF$29</f>
        <v>Niet</v>
      </c>
      <c r="AS18" s="86" t="str">
        <f>TG!$AF$31</f>
        <v>Niet</v>
      </c>
      <c r="AT18" s="86" t="str">
        <f>TG!$AF$32</f>
        <v>Ja</v>
      </c>
      <c r="AU18" s="86" t="str">
        <f>TG!$AF$33</f>
        <v>Nee</v>
      </c>
      <c r="AV18" s="86" t="str">
        <f>TG!$AF$34</f>
        <v>Ja</v>
      </c>
      <c r="AW18" s="86" t="str">
        <f>TG!$AF$35</f>
        <v>Ja</v>
      </c>
      <c r="AX18" s="86" t="str">
        <f>TG!$AF$36</f>
        <v>Ja</v>
      </c>
      <c r="AY18" s="86" t="str">
        <f>TG!$AF$38</f>
        <v>Niet</v>
      </c>
      <c r="AZ18" s="86" t="str">
        <f>TG!$AF$39</f>
        <v>Niet</v>
      </c>
      <c r="BA18" s="86" t="str">
        <f>TG!$AF$40</f>
        <v>Niet</v>
      </c>
      <c r="BB18" s="86" t="str">
        <f>TG!$AF$41</f>
        <v>Niet</v>
      </c>
      <c r="BC18" s="86" t="str">
        <f>TG!$AF$42</f>
        <v>Niet</v>
      </c>
      <c r="BD18" s="86" t="str">
        <f>TG!$AF$43</f>
        <v>Niet</v>
      </c>
      <c r="BE18" s="86" t="str">
        <f>TG!$AF$44</f>
        <v>Niet</v>
      </c>
      <c r="BF18" s="86" t="str">
        <f>TG!$AF$45</f>
        <v>Niet</v>
      </c>
      <c r="BG18" s="86" t="str">
        <f>TG!$AF$46</f>
        <v>Niet</v>
      </c>
      <c r="BH18" s="86" t="str">
        <f>TG!$AF$47</f>
        <v>Niet</v>
      </c>
      <c r="BI18" s="86" t="str">
        <f>TG!$AF$48</f>
        <v>Niet</v>
      </c>
      <c r="BJ18" s="86" t="str">
        <f>TG!$AF$49</f>
        <v>Niet</v>
      </c>
      <c r="BK18" s="86" t="str">
        <f>TG!$AF$50</f>
        <v>Niet</v>
      </c>
      <c r="BL18" s="86" t="str">
        <f>TG!$AF$51</f>
        <v>Niet</v>
      </c>
      <c r="BM18" s="86" t="str">
        <f>TG!$AF$52</f>
        <v>Niet</v>
      </c>
      <c r="BN18" s="86" t="str">
        <f>TG!$AF$53</f>
        <v>Niet</v>
      </c>
      <c r="BO18" s="86" t="str">
        <f>TG!$AF$54</f>
        <v>Niet</v>
      </c>
      <c r="BP18" s="86" t="str">
        <f>TG!$AF$55</f>
        <v>Niet</v>
      </c>
      <c r="BQ18" s="86" t="str">
        <f>TG!$AF$56</f>
        <v>Niet</v>
      </c>
      <c r="BR18" s="86" t="str">
        <f>TG!$AF$58</f>
        <v>Niet</v>
      </c>
      <c r="BS18" s="86" t="str">
        <f>TG!$AF$59</f>
        <v>Niet</v>
      </c>
      <c r="BT18" s="86" t="str">
        <f>TG!$AF$60</f>
        <v>Niet</v>
      </c>
      <c r="BU18" s="86" t="str">
        <f>TG!$AF$61</f>
        <v>Niet</v>
      </c>
      <c r="BV18" s="86" t="str">
        <f>TG!$AF$62</f>
        <v>Niet</v>
      </c>
      <c r="BW18" s="86" t="str">
        <f>TG!$AF$63</f>
        <v>Niet</v>
      </c>
      <c r="BX18" s="86" t="str">
        <f>TG!$AF$65</f>
        <v>Niet</v>
      </c>
      <c r="BY18" s="86" t="str">
        <f>TG!$AF$66</f>
        <v>Niet</v>
      </c>
      <c r="BZ18" s="86" t="str">
        <f>TG!$AF$67</f>
        <v>Niet</v>
      </c>
      <c r="CA18" s="86" t="str">
        <f>TG!$AF$68</f>
        <v>Niet</v>
      </c>
      <c r="CB18" s="86" t="str">
        <f>TG!$AF$69</f>
        <v>Niet</v>
      </c>
      <c r="CC18" s="86" t="str">
        <f>TG!$AF$70</f>
        <v>Niet</v>
      </c>
      <c r="CD18" s="86" t="str">
        <f>TG!$AF$71</f>
        <v>Niet</v>
      </c>
      <c r="CE18" s="86" t="str">
        <f>TG!$AF$72</f>
        <v>Niet</v>
      </c>
      <c r="CF18" s="86" t="str">
        <f>TG!$AF$73</f>
        <v>Niet</v>
      </c>
      <c r="CG18" s="86" t="str">
        <f>TG!$AF$74</f>
        <v>Niet</v>
      </c>
      <c r="CH18" s="86" t="str">
        <f>TG!$AF$75</f>
        <v>Niet</v>
      </c>
      <c r="CI18" s="86" t="str">
        <f>TG!$AF$76</f>
        <v>Niet</v>
      </c>
      <c r="CJ18" s="86" t="str">
        <f>TG!$AF$77</f>
        <v>Ja</v>
      </c>
      <c r="CK18" s="86" t="str">
        <f>TG!$AF$78</f>
        <v>Ja</v>
      </c>
      <c r="CL18" s="86" t="str">
        <f>TG!$AF$79</f>
        <v>Ja</v>
      </c>
      <c r="CM18" s="86" t="str">
        <f>TG!$AF$80</f>
        <v>Ja</v>
      </c>
      <c r="CN18" s="86" t="str">
        <f>TG!$AF$81</f>
        <v>Ja</v>
      </c>
      <c r="CO18" s="86" t="str">
        <f>TG!$AF$82</f>
        <v>Ja</v>
      </c>
      <c r="CP18" s="86" t="str">
        <f>TG!$AF$83</f>
        <v>Ja</v>
      </c>
      <c r="CQ18" s="86" t="str">
        <f>TG!$AF$84</f>
        <v>Ja</v>
      </c>
      <c r="CR18" s="86" t="str">
        <f>TG!$AF$85</f>
        <v>Nee</v>
      </c>
      <c r="CS18" s="86" t="str">
        <f>TG!$AF$86</f>
        <v>Nee</v>
      </c>
      <c r="CT18" s="86" t="str">
        <f>TG!$AF$87</f>
        <v>Optie</v>
      </c>
      <c r="CU18" s="86" t="str">
        <f>TG!$AF$88</f>
        <v>Ja</v>
      </c>
      <c r="CV18" s="86" t="str">
        <f>TG!$AF$89</f>
        <v>Optie</v>
      </c>
      <c r="CW18" s="86" t="str">
        <f>TG!$AF$90</f>
        <v>Ja</v>
      </c>
      <c r="CX18" s="86" t="str">
        <f>TG!$AF$91</f>
        <v>Ja</v>
      </c>
      <c r="CY18" s="86" t="str">
        <f>TG!$AF$92</f>
        <v>Ja</v>
      </c>
      <c r="CZ18" s="86" t="str">
        <f>TG!$AF$94</f>
        <v>Optie</v>
      </c>
      <c r="DA18" s="86" t="str">
        <f>TG!$AF$95</f>
        <v>Ja</v>
      </c>
      <c r="DB18" s="86" t="str">
        <f>TG!$AF$96</f>
        <v>Optie</v>
      </c>
      <c r="DC18" s="86" t="str">
        <f>TG!$AF$97</f>
        <v>Ja</v>
      </c>
      <c r="DD18" s="86" t="str">
        <f>TG!$AF$98</f>
        <v>Ja</v>
      </c>
      <c r="DE18" s="86" t="str">
        <f>TG!$AF$99</f>
        <v>Ja</v>
      </c>
      <c r="DF18" s="86" t="str">
        <f>TG!$AF$103</f>
        <v>Ja</v>
      </c>
      <c r="DG18" s="86" t="str">
        <f>TG!$AF$104</f>
        <v>Ja</v>
      </c>
      <c r="DH18" s="86" t="str">
        <f>TG!$AF$105</f>
        <v>Nee</v>
      </c>
      <c r="DI18" s="86" t="str">
        <f>TG!$AF$106</f>
        <v>Ja</v>
      </c>
      <c r="DJ18" s="86" t="str">
        <f>TG!$AF$107</f>
        <v>Ja</v>
      </c>
      <c r="DK18" s="86" t="str">
        <f>TG!$AF$108</f>
        <v>Optie</v>
      </c>
      <c r="DL18" s="86" t="str">
        <f>TG!$AF$109</f>
        <v>Ja</v>
      </c>
      <c r="DM18" s="86" t="str">
        <f>TG!$AF$110</f>
        <v>Ja</v>
      </c>
      <c r="DN18" s="86" t="str">
        <f>TG!$AF$111</f>
        <v>Niet</v>
      </c>
      <c r="DO18" s="86" t="str">
        <f>TG!$AF$112</f>
        <v>Niet</v>
      </c>
      <c r="DP18" s="86"/>
      <c r="DQ18" s="86" t="str">
        <f>AGA!$AM$2</f>
        <v>Ja</v>
      </c>
      <c r="DR18" s="86" t="str">
        <f>AGA!$AM$3</f>
        <v>Ja</v>
      </c>
      <c r="DS18" s="86" t="str">
        <f>AGA!$AM$4</f>
        <v>Optie</v>
      </c>
      <c r="DT18" s="86" t="str">
        <f>AGA!$AM$5</f>
        <v>Ja</v>
      </c>
      <c r="DU18" s="86" t="str">
        <f>AGA!$AM$6</f>
        <v>Ja</v>
      </c>
      <c r="DV18" s="86" t="str">
        <f>AGA!$AM$7</f>
        <v>Ja</v>
      </c>
      <c r="DW18" s="86" t="str">
        <f>AGA!$AM$8</f>
        <v>Optie</v>
      </c>
      <c r="DX18" s="86" t="str">
        <f>AGA!$AM$9</f>
        <v>Ja</v>
      </c>
      <c r="DY18" s="86" t="str">
        <f>AGA!$AM$10</f>
        <v>Optie</v>
      </c>
      <c r="DZ18" s="86" t="str">
        <f>AGA!$AM$11</f>
        <v>Optie</v>
      </c>
      <c r="EA18" s="86" t="str">
        <f>AGA!$AM$12</f>
        <v>Ja</v>
      </c>
      <c r="EB18" s="86" t="str">
        <f>AGA!$AM$13</f>
        <v>Ja</v>
      </c>
      <c r="EC18" s="86" t="str">
        <f>AGA!$AM$14</f>
        <v>Ja</v>
      </c>
      <c r="ED18" s="86" t="str">
        <f>AGA!$AM$15</f>
        <v>Ja</v>
      </c>
      <c r="EE18" s="86" t="str">
        <f>AGA!$AM$16</f>
        <v>Ja</v>
      </c>
      <c r="EF18" s="86" t="str">
        <f>AGA!$AM$17</f>
        <v>Optie</v>
      </c>
      <c r="EG18" s="86" t="str">
        <f>AGA!$AM$18</f>
        <v>Ja</v>
      </c>
      <c r="EH18" s="86" t="str">
        <f>AGA!$AM$19</f>
        <v>Optie</v>
      </c>
      <c r="EI18" s="86" t="str">
        <f>AGA!$AM$20</f>
        <v>Ja</v>
      </c>
      <c r="EJ18" s="86" t="str">
        <f>AGA!$AM$21</f>
        <v>Ja</v>
      </c>
      <c r="EK18" s="86" t="str">
        <f>AGA!$AM$22</f>
        <v>Nee</v>
      </c>
      <c r="EL18" s="86" t="str">
        <f>AGA!$AM$23</f>
        <v>Ja</v>
      </c>
      <c r="EM18" s="86" t="str">
        <f>AGA!$AM$24</f>
        <v>Niet</v>
      </c>
      <c r="EN18" s="86" t="str">
        <f>AGA!$AM$25</f>
        <v>Niet</v>
      </c>
      <c r="EO18" s="86" t="str">
        <f>AGA!$AM$26</f>
        <v>Niet</v>
      </c>
      <c r="EP18" s="86" t="str">
        <f>AGA!$AM$27</f>
        <v>Niet</v>
      </c>
      <c r="EQ18" s="86" t="str">
        <f>AGA!$AM$28</f>
        <v>Niet</v>
      </c>
      <c r="ER18" s="86" t="str">
        <f>AGA!$AM$29</f>
        <v>Niet</v>
      </c>
      <c r="ES18" s="86" t="str">
        <f>AGA!$AM$30</f>
        <v>Niet</v>
      </c>
      <c r="ET18" s="86" t="str">
        <f>AGA!$AM$31</f>
        <v>Niet</v>
      </c>
      <c r="EU18" s="86" t="str">
        <f>AGA!$AM$32</f>
        <v>Niet</v>
      </c>
      <c r="EV18" s="86" t="str">
        <f>AGA!$AM$33</f>
        <v>Niet</v>
      </c>
      <c r="EW18" s="86" t="str">
        <f>AGA!$AM$34</f>
        <v>Niet</v>
      </c>
      <c r="EX18" s="86" t="str">
        <f>AGA!$AM$35</f>
        <v>Niet</v>
      </c>
      <c r="EY18" s="86" t="str">
        <f>AGA!$AM$36</f>
        <v>Niet</v>
      </c>
      <c r="EZ18" s="86" t="str">
        <f>AGA!$AM$37</f>
        <v>Niet</v>
      </c>
      <c r="FA18" s="86" t="str">
        <f>AGA!$AM$38</f>
        <v>Niet</v>
      </c>
      <c r="FB18" s="86" t="str">
        <f>AGA!$AM$39</f>
        <v>Niet</v>
      </c>
      <c r="FC18" s="86" t="str">
        <f>AGA!$AM$40</f>
        <v>Niet</v>
      </c>
      <c r="FD18" s="86" t="str">
        <f>AGA!$AM$41</f>
        <v>Niet</v>
      </c>
      <c r="FE18" s="86" t="str">
        <f>AGA!$AM$42</f>
        <v>Niet</v>
      </c>
      <c r="FF18" s="86" t="str">
        <f>AGA!$AM$43</f>
        <v>Niet</v>
      </c>
      <c r="FG18" s="86" t="str">
        <f>AGA!$AM$44</f>
        <v>Niet</v>
      </c>
      <c r="FH18" s="86" t="str">
        <f>AGA!$AM$45</f>
        <v>Niet</v>
      </c>
      <c r="FI18" s="86" t="str">
        <f>AGA!$AM$46</f>
        <v>Niet</v>
      </c>
      <c r="FJ18" s="86" t="str">
        <f>AGA!$AM$47</f>
        <v>Niet</v>
      </c>
      <c r="FK18" s="86" t="str">
        <f>AGA!$AM$48</f>
        <v>Niet</v>
      </c>
      <c r="FL18" s="86" t="str">
        <f>AGA!$AM$49</f>
        <v>Niet</v>
      </c>
      <c r="FM18" s="86" t="str">
        <f>AGA!$AM$50</f>
        <v>Niet</v>
      </c>
      <c r="FN18" s="86" t="str">
        <f>AGA!$AM$51</f>
        <v>Niet</v>
      </c>
      <c r="FO18" s="86" t="str">
        <f>AGA!$AM$52</f>
        <v>Niet</v>
      </c>
      <c r="FP18" s="86" t="str">
        <f>AGA!$AM$53</f>
        <v>Niet</v>
      </c>
      <c r="FQ18" s="86" t="str">
        <f>AGA!$AM$54</f>
        <v>Niet</v>
      </c>
      <c r="FR18" s="86" t="str">
        <f>AGA!$AM$55</f>
        <v>Niet</v>
      </c>
      <c r="FS18" s="86" t="str">
        <f>AGA!$AM$56</f>
        <v>Niet</v>
      </c>
      <c r="FT18" s="86" t="str">
        <f>AGA!$AM$57</f>
        <v>Niet</v>
      </c>
      <c r="FU18" s="86" t="str">
        <f>AGA!$AM$58</f>
        <v>Niet</v>
      </c>
      <c r="FV18" s="86" t="str">
        <f>AGA!$AM$59</f>
        <v>Niet</v>
      </c>
      <c r="FW18" s="86" t="str">
        <f>AGA!$AM$60</f>
        <v>Niet</v>
      </c>
      <c r="FX18" s="86" t="str">
        <f>AGA!$AM$61</f>
        <v>Niet</v>
      </c>
      <c r="FY18" s="86" t="str">
        <f>AGA!$AM$62</f>
        <v>Niet</v>
      </c>
      <c r="FZ18" s="86" t="str">
        <f>AGA!$AM$63</f>
        <v>Niet</v>
      </c>
      <c r="GA18" s="86" t="str">
        <f>AGA!$AM$64</f>
        <v>Niet</v>
      </c>
      <c r="GB18" s="86" t="str">
        <f>AGA!$AM$65</f>
        <v>Niet</v>
      </c>
      <c r="GC18" s="86" t="str">
        <f>AGA!$AM$66</f>
        <v>Niet</v>
      </c>
      <c r="GD18" s="86" t="str">
        <f>AGA!$AM$67</f>
        <v>Niet</v>
      </c>
      <c r="GE18" s="86" t="str">
        <f>AGA!$AM$68</f>
        <v>Niet</v>
      </c>
      <c r="GF18" s="86" t="str">
        <f>AGA!$AM$69</f>
        <v>Niet</v>
      </c>
      <c r="GG18" s="86" t="str">
        <f>AGA!$AM$70</f>
        <v>Niet</v>
      </c>
      <c r="GH18" s="86" t="str">
        <f>AGA!$AM$71</f>
        <v>Niet</v>
      </c>
      <c r="GI18" s="86" t="str">
        <f>AGA!$AM$72</f>
        <v>Niet</v>
      </c>
      <c r="GJ18" s="86" t="str">
        <f>AGA!$AM$73</f>
        <v>Niet</v>
      </c>
      <c r="GK18" s="86" t="str">
        <f>AGA!$AM$74</f>
        <v>Niet</v>
      </c>
      <c r="GL18" s="86" t="str">
        <f>AGA!$AM$75</f>
        <v>Niet</v>
      </c>
      <c r="GM18" s="86" t="str">
        <f>AGA!$AM$76</f>
        <v>Niet</v>
      </c>
      <c r="GN18" s="86" t="str">
        <f>AGA!$AM$77</f>
        <v>Niet</v>
      </c>
      <c r="GO18" s="86" t="str">
        <f>AGA!$AM$78</f>
        <v>Niet</v>
      </c>
      <c r="GP18" s="86" t="str">
        <f>AGA!$AM$79</f>
        <v>Niet</v>
      </c>
      <c r="GQ18" s="86" t="str">
        <f>AGA!$AM$80</f>
        <v>Niet</v>
      </c>
      <c r="GR18" s="86" t="str">
        <f>AGA!$AM$81</f>
        <v>Niet</v>
      </c>
      <c r="GS18" s="86" t="str">
        <f>AGA!$AM$82</f>
        <v>Niet</v>
      </c>
      <c r="GT18" s="86" t="str">
        <f>AGA!$AM$83</f>
        <v>Niet</v>
      </c>
      <c r="GU18" s="86" t="str">
        <f>AGA!$AM$84</f>
        <v>Niet</v>
      </c>
      <c r="GV18" s="86" t="str">
        <f>AGA!$AM$85</f>
        <v>Niet</v>
      </c>
      <c r="GW18" s="86" t="str">
        <f>AGA!$AM$86</f>
        <v>Niet</v>
      </c>
      <c r="GX18" s="86" t="str">
        <f>AGA!$AM$87</f>
        <v>Niet</v>
      </c>
      <c r="GY18" s="86" t="str">
        <f>AGA!$AM$88</f>
        <v>Niet</v>
      </c>
      <c r="GZ18" s="86" t="str">
        <f>AGA!$AM$89</f>
        <v>Niet</v>
      </c>
      <c r="HA18" s="86" t="str">
        <f>AGA!$AM$90</f>
        <v>Niet</v>
      </c>
      <c r="HB18" s="86" t="str">
        <f>AGA!$AM$91</f>
        <v>Niet</v>
      </c>
      <c r="HC18" s="86" t="str">
        <f>AGA!$AM$92</f>
        <v>Niet</v>
      </c>
      <c r="HD18" s="86" t="str">
        <f>AGA!$AM$93</f>
        <v>Niet</v>
      </c>
      <c r="HE18" s="86" t="str">
        <f>AGA!$AM$94</f>
        <v>Niet</v>
      </c>
      <c r="HF18" s="86" t="str">
        <f>AGA!$AM$95</f>
        <v>Niet</v>
      </c>
      <c r="HG18" s="86" t="str">
        <f>AGA!$AM$96</f>
        <v>Niet</v>
      </c>
      <c r="HH18" s="86" t="str">
        <f>AGA!$AM$97</f>
        <v>Niet</v>
      </c>
      <c r="HI18" s="86" t="str">
        <f>AGA!$AM$98</f>
        <v>Niet</v>
      </c>
      <c r="HJ18" s="86" t="str">
        <f>AGA!$AM$99</f>
        <v>Niet</v>
      </c>
      <c r="HK18" s="86" t="str">
        <f>AGA!$AM$100</f>
        <v>Niet</v>
      </c>
      <c r="HL18" s="86" t="str">
        <f>AGA!$AM$101</f>
        <v>Niet</v>
      </c>
      <c r="HM18" s="86" t="str">
        <f>AGA!$AM$102</f>
        <v>Niet</v>
      </c>
      <c r="HN18" s="86" t="str">
        <f>AGA!$AM$103</f>
        <v>Niet</v>
      </c>
      <c r="HO18" s="86" t="str">
        <f>AGA!$AM$104</f>
        <v>Niet</v>
      </c>
      <c r="HP18" s="86" t="str">
        <f>AGA!$AM$105</f>
        <v>Niet</v>
      </c>
      <c r="HQ18" s="86" t="str">
        <f>AGA!$AM$106</f>
        <v>Niet</v>
      </c>
      <c r="HR18" s="86" t="str">
        <f>AGA!$AM$107</f>
        <v>Niet</v>
      </c>
      <c r="HS18" s="86" t="str">
        <f>AGA!$AM$108</f>
        <v>Niet</v>
      </c>
      <c r="HT18" s="86" t="str">
        <f>AGA!$AM$109</f>
        <v>Niet</v>
      </c>
      <c r="HU18" s="86" t="str">
        <f>AGA!$AM$110</f>
        <v>Niet</v>
      </c>
      <c r="HV18" s="86" t="str">
        <f>AGA!$AM$111</f>
        <v>Niet</v>
      </c>
      <c r="HW18" s="86" t="str">
        <f>AGA!$AM$112</f>
        <v>Niet</v>
      </c>
      <c r="HX18" s="86" t="str">
        <f>AGA!$AM$113</f>
        <v>Niet</v>
      </c>
      <c r="HY18" s="86" t="str">
        <f>AGA!$AM$114</f>
        <v>Niet</v>
      </c>
      <c r="HZ18" s="86" t="str">
        <f>AGA!$AM$115</f>
        <v>Niet</v>
      </c>
      <c r="IA18" s="86" t="str">
        <f>AGA!$AM$116</f>
        <v>Niet</v>
      </c>
      <c r="IB18" s="86" t="str">
        <f>AGA!$AM$117</f>
        <v>Niet</v>
      </c>
      <c r="IC18" s="86" t="str">
        <f>AGA!$AM$118</f>
        <v>Niet</v>
      </c>
      <c r="ID18" s="86" t="str">
        <f>AGA!$AM$119</f>
        <v>Niet</v>
      </c>
      <c r="IE18" s="86" t="str">
        <f>AGA!$AM$120</f>
        <v>Niet</v>
      </c>
      <c r="IF18" s="86" t="str">
        <f>AGA!$AM$121</f>
        <v>Niet</v>
      </c>
      <c r="IG18" s="86" t="str">
        <f>AGA!$AM$122</f>
        <v>Niet</v>
      </c>
      <c r="IH18" s="86" t="str">
        <f>AGA!$AM$123</f>
        <v>Niet</v>
      </c>
      <c r="II18" s="86" t="str">
        <f>AGA!$AM$124</f>
        <v>Niet</v>
      </c>
      <c r="IJ18" s="86" t="str">
        <f>AGA!$AM$125</f>
        <v>Niet</v>
      </c>
      <c r="IK18" s="86" t="str">
        <f>AGA!$AM$126</f>
        <v>Niet</v>
      </c>
      <c r="IL18" s="86" t="str">
        <f>AGA!$AM$127</f>
        <v>Niet</v>
      </c>
      <c r="IM18" s="86" t="str">
        <f>AGA!$AM$128</f>
        <v>Niet</v>
      </c>
      <c r="IN18" s="86" t="str">
        <f>AGA!$AM$129</f>
        <v>Niet</v>
      </c>
      <c r="IO18" s="86" t="str">
        <f>AGA!$AM$130</f>
        <v>Niet</v>
      </c>
      <c r="IP18" s="86" t="str">
        <f>AGA!$AM$131</f>
        <v>Niet</v>
      </c>
      <c r="IQ18" s="86" t="str">
        <f>AGA!$AM$132</f>
        <v>Niet</v>
      </c>
      <c r="IR18" s="86" t="str">
        <f>AGA!$AM$133</f>
        <v>Niet</v>
      </c>
      <c r="IS18" s="86" t="str">
        <f>AGA!$AM$134</f>
        <v>Niet</v>
      </c>
      <c r="IT18" s="86" t="str">
        <f>AGA!$AM$135</f>
        <v>Niet</v>
      </c>
      <c r="IU18" s="86" t="str">
        <f>AGA!$AM$136</f>
        <v>Niet</v>
      </c>
      <c r="IV18" s="86" t="str">
        <f>AGA!$AM$137</f>
        <v>Niet</v>
      </c>
      <c r="IW18" s="86" t="str">
        <f>AGA!$AM$138</f>
        <v>Niet</v>
      </c>
      <c r="IX18" s="86" t="str">
        <f>AGA!$AM$139</f>
        <v>Niet</v>
      </c>
      <c r="IY18" s="86" t="str">
        <f>AGA!$AM$140</f>
        <v>Niet</v>
      </c>
      <c r="IZ18" s="86" t="str">
        <f>AGA!$AM$141</f>
        <v>Niet</v>
      </c>
      <c r="JA18" s="86" t="str">
        <f>AGA!$AM$142</f>
        <v>Niet</v>
      </c>
      <c r="JB18" s="86" t="str">
        <f>AGA!$AM$143</f>
        <v>Niet</v>
      </c>
      <c r="JC18" s="86" t="str">
        <f>AGA!$AM$144</f>
        <v>Niet</v>
      </c>
      <c r="JD18" s="86" t="str">
        <f>AGA!$AM$146</f>
        <v>Ja</v>
      </c>
      <c r="JE18" s="86" t="str">
        <f>AGA!$AM$147</f>
        <v>Ja</v>
      </c>
      <c r="JF18" s="86" t="str">
        <f>AGA!$AM$148</f>
        <v>Ja</v>
      </c>
      <c r="JG18" s="86" t="str">
        <f>AGA!$AM$149</f>
        <v>Ja</v>
      </c>
      <c r="JH18" s="86" t="str">
        <f>AGA!$AM$150</f>
        <v>Ja</v>
      </c>
      <c r="JI18" s="86" t="str">
        <f>AGA!$AM$151</f>
        <v>Ja</v>
      </c>
      <c r="JJ18" s="86" t="str">
        <f>AGA!$AM$152</f>
        <v>Ja</v>
      </c>
      <c r="JK18" s="86" t="str">
        <f>AGA!$AM$153</f>
        <v>Ja</v>
      </c>
      <c r="JL18" s="86" t="str">
        <f>AGA!$AM$154</f>
        <v>Ja</v>
      </c>
      <c r="JM18" s="86" t="str">
        <f>AGA!$AM$155</f>
        <v>Ja</v>
      </c>
      <c r="JN18" s="86" t="str">
        <f>AGA!$AM$156</f>
        <v>Ja</v>
      </c>
      <c r="JO18" s="86" t="str">
        <f>AGA!$AM$157</f>
        <v>Ja</v>
      </c>
      <c r="JP18" s="86" t="str">
        <f>AGA!$AM$158</f>
        <v>Ja</v>
      </c>
      <c r="JQ18" s="86" t="str">
        <f>AGA!$AM$159</f>
        <v>Ja</v>
      </c>
      <c r="JR18" s="86" t="str">
        <f>AGA!$AM$160</f>
        <v>Ja</v>
      </c>
      <c r="JS18" s="86" t="str">
        <f>AGA!$AM$161</f>
        <v>Nee</v>
      </c>
      <c r="JT18" s="86" t="str">
        <f>AGA!$AM$162</f>
        <v>Ja</v>
      </c>
      <c r="JU18" s="86" t="str">
        <f>AGA!$AM$163</f>
        <v>Ja</v>
      </c>
      <c r="JV18" s="86" t="str">
        <f>AGA!$AM$164</f>
        <v>Ja</v>
      </c>
      <c r="JW18" s="86" t="str">
        <f>AGA!$AM$165</f>
        <v>Ja</v>
      </c>
      <c r="JX18" s="86" t="str">
        <f>AGA!$AM$166</f>
        <v>Ja</v>
      </c>
      <c r="JY18" s="86" t="str">
        <f>AGA!$AM$167</f>
        <v>Ja</v>
      </c>
      <c r="JZ18" s="86" t="str">
        <f>AGA!$AM$168</f>
        <v>Ja</v>
      </c>
      <c r="KA18" s="86" t="str">
        <f>AGA!$AM$169</f>
        <v>Optie</v>
      </c>
      <c r="KB18" s="86" t="str">
        <f>AGA!$AM$170</f>
        <v>Nee</v>
      </c>
      <c r="KC18" s="86" t="str">
        <f>AGA!$AM$171</f>
        <v>Ja</v>
      </c>
      <c r="KD18" s="86" t="str">
        <f>AGA!$AM$172</f>
        <v>Ja</v>
      </c>
      <c r="KE18" s="86" t="str">
        <f>AGA!$AM$173</f>
        <v>Nee</v>
      </c>
      <c r="KF18" s="86" t="str">
        <f>AGA!$AM$174</f>
        <v>Ja</v>
      </c>
      <c r="KG18" s="86" t="str">
        <f>AGA!$AM$175</f>
        <v>Nee</v>
      </c>
      <c r="KH18" s="86" t="str">
        <f>AGA!$AM$176</f>
        <v>Ja</v>
      </c>
      <c r="KI18" s="86" t="str">
        <f>AGA!$AM$177</f>
        <v>Optie</v>
      </c>
      <c r="KJ18" s="86" t="str">
        <f>AGA!$AM$178</f>
        <v>Ja</v>
      </c>
      <c r="KK18" s="86" t="str">
        <f>AGA!$AM$179</f>
        <v>Optie</v>
      </c>
      <c r="KL18" s="86" t="str">
        <f>AGA!$AM$180</f>
        <v>Ja</v>
      </c>
      <c r="KM18" s="86" t="str">
        <f>AGA!$AM$181</f>
        <v>Nee</v>
      </c>
      <c r="KN18" s="86" t="str">
        <f>AGA!$AM$182</f>
        <v>Ja</v>
      </c>
      <c r="KO18" s="86" t="str">
        <f>AGA!$AM$183</f>
        <v>Ja</v>
      </c>
      <c r="KP18" s="86" t="str">
        <f>AGA!$AM$184</f>
        <v>Ja</v>
      </c>
      <c r="KQ18" s="86" t="str">
        <f>AGA!$AM$185</f>
        <v>Ja</v>
      </c>
      <c r="KR18" s="86" t="str">
        <f>AGA!$AM$186</f>
        <v>Optie</v>
      </c>
      <c r="KS18" s="86" t="str">
        <f>AGA!$AM$187</f>
        <v>Ja</v>
      </c>
      <c r="KT18" s="86" t="str">
        <f>AGA!$AM$188</f>
        <v>Ja</v>
      </c>
      <c r="KU18" s="86" t="str">
        <f>AGA!$AM$189</f>
        <v>Ja</v>
      </c>
      <c r="KV18" s="86" t="str">
        <f>AGA!$AM$190</f>
        <v>Ja</v>
      </c>
      <c r="KW18" s="86" t="str">
        <f>AGA!$AM$191</f>
        <v>Ja</v>
      </c>
      <c r="KX18" s="86" t="str">
        <f>AGA!$AM$192</f>
        <v>Ja</v>
      </c>
      <c r="KY18" s="86" t="str">
        <f>AGA!$AM$193</f>
        <v>Nee</v>
      </c>
      <c r="KZ18" s="86" t="str">
        <f>AGA!$AM$194</f>
        <v>Nee</v>
      </c>
      <c r="LA18" s="86" t="str">
        <f>AGA!$AM$195</f>
        <v>Optie</v>
      </c>
      <c r="LB18" s="86" t="str">
        <f>AGA!$AM$196</f>
        <v>Nee</v>
      </c>
      <c r="LC18" s="86" t="str">
        <f>AGA!$AM$198</f>
        <v>Niet</v>
      </c>
      <c r="LD18" s="86" t="str">
        <f>AGA!$AM$199</f>
        <v>Niet</v>
      </c>
      <c r="LE18" s="86" t="str">
        <f>AGA!$AM$200</f>
        <v>Niet</v>
      </c>
      <c r="LF18" s="86" t="str">
        <f>AGA!$AM$201</f>
        <v>Niet</v>
      </c>
      <c r="LG18" s="86" t="str">
        <f>AGA!$AM$202</f>
        <v>Niet</v>
      </c>
      <c r="LH18" s="86" t="str">
        <f>AGA!$AM$203</f>
        <v>Niet</v>
      </c>
      <c r="LI18" s="86" t="str">
        <f>AGA!$AM$204</f>
        <v>Niet</v>
      </c>
      <c r="LJ18" s="86" t="str">
        <f>AGA!$AM$205</f>
        <v>Niet</v>
      </c>
      <c r="LK18" s="86" t="str">
        <f>AGA!$AM$206</f>
        <v>Niet</v>
      </c>
      <c r="LL18" s="86" t="str">
        <f>AGA!$AM$207</f>
        <v>Niet</v>
      </c>
      <c r="LM18" s="86" t="str">
        <f>AGA!$AM$208</f>
        <v>Niet</v>
      </c>
      <c r="LN18" s="86" t="str">
        <f>AGA!$AM$209</f>
        <v>Niet</v>
      </c>
      <c r="LO18" s="86" t="str">
        <f>AGA!$AM$210</f>
        <v>Niet</v>
      </c>
      <c r="LP18" s="86" t="str">
        <f>AGA!$AM$211</f>
        <v>Niet</v>
      </c>
      <c r="LQ18" s="86" t="str">
        <f>AGA!$AM$212</f>
        <v>Niet</v>
      </c>
      <c r="LR18" s="86" t="str">
        <f>AGA!$AM$213</f>
        <v>Niet</v>
      </c>
      <c r="LS18" s="86" t="str">
        <f>AGA!$AM$214</f>
        <v>Niet</v>
      </c>
      <c r="LT18" s="86" t="str">
        <f>AGA!$AM$215</f>
        <v>Niet</v>
      </c>
      <c r="LU18" s="86" t="str">
        <f>AGA!$AM$216</f>
        <v>Niet</v>
      </c>
      <c r="LV18" s="86" t="str">
        <f>AGA!$AM$218</f>
        <v>Niet</v>
      </c>
      <c r="LW18" s="86" t="str">
        <f>AGA!$AM$219</f>
        <v>Niet</v>
      </c>
      <c r="LX18" s="86" t="str">
        <f>AGA!$AM$220</f>
        <v>Niet</v>
      </c>
      <c r="LY18" s="86" t="str">
        <f>AGA!$AM$221</f>
        <v>Niet</v>
      </c>
      <c r="LZ18" s="86" t="str">
        <f>AGA!$AM$222</f>
        <v>Niet</v>
      </c>
      <c r="MA18" s="86" t="str">
        <f>AGA!$AM$223</f>
        <v>Niet</v>
      </c>
      <c r="MB18" s="86" t="str">
        <f>AGA!$AM$224</f>
        <v>Niet</v>
      </c>
      <c r="MC18" s="86" t="str">
        <f>AGA!$AM$225</f>
        <v>Niet</v>
      </c>
      <c r="MD18" s="86" t="str">
        <f>AGA!$AM$226</f>
        <v>Niet</v>
      </c>
      <c r="ME18" s="86" t="str">
        <f>AGA!$AM$227</f>
        <v>Niet</v>
      </c>
      <c r="MF18" s="86" t="str">
        <f>AGA!$AM$228</f>
        <v>Niet</v>
      </c>
      <c r="MG18" s="86" t="str">
        <f>AGA!$AM$229</f>
        <v>Niet</v>
      </c>
      <c r="MH18" s="86" t="str">
        <f>AGA!$AM$230</f>
        <v>Niet</v>
      </c>
      <c r="MI18" s="86" t="str">
        <f>AGA!$AM$231</f>
        <v>Niet</v>
      </c>
      <c r="MJ18" s="86" t="str">
        <f>AGA!$AM$232</f>
        <v>Niet</v>
      </c>
      <c r="MK18" s="86" t="str">
        <f>AGA!$AM$233</f>
        <v>Niet</v>
      </c>
      <c r="ML18" s="86" t="str">
        <f>AGA!$AM$234</f>
        <v>Niet</v>
      </c>
      <c r="MM18" s="86" t="str">
        <f>AGA!$AM$235</f>
        <v>Niet</v>
      </c>
      <c r="MN18" s="86" t="str">
        <f>AGA!$AM$237</f>
        <v>Niet</v>
      </c>
      <c r="MO18" s="86" t="str">
        <f>AGA!$AM$238</f>
        <v>Niet</v>
      </c>
      <c r="MP18" s="86" t="str">
        <f>AGA!$AM$239</f>
        <v>Niet</v>
      </c>
      <c r="MQ18" s="86" t="str">
        <f>AGA!$AM$240</f>
        <v>Niet</v>
      </c>
      <c r="MR18" s="86" t="str">
        <f>AGA!$AM$241</f>
        <v>Niet</v>
      </c>
      <c r="MS18" s="86" t="str">
        <f>AGA!$AM$242</f>
        <v>Niet</v>
      </c>
      <c r="MT18" s="86" t="str">
        <f>AGA!$AM$243</f>
        <v>Niet</v>
      </c>
      <c r="MU18" s="86" t="str">
        <f>AGA!$AM$244</f>
        <v>Niet</v>
      </c>
      <c r="MV18" s="86" t="str">
        <f>AGA!$AM$245</f>
        <v>Niet</v>
      </c>
      <c r="MW18" s="86" t="str">
        <f>AGA!$AM$246</f>
        <v>Niet</v>
      </c>
      <c r="MX18" s="86" t="str">
        <f>AGA!$AM$247</f>
        <v>Niet</v>
      </c>
      <c r="MY18" s="86" t="str">
        <f>AGA!$AM$248</f>
        <v>Niet</v>
      </c>
      <c r="MZ18" s="86" t="str">
        <f>AGA!$AM$249</f>
        <v>Niet</v>
      </c>
      <c r="NA18" s="86" t="str">
        <f>AGA!$AM$250</f>
        <v>Niet</v>
      </c>
      <c r="NB18" s="86" t="str">
        <f>AGA!$AM$251</f>
        <v>Niet</v>
      </c>
      <c r="NC18" s="86" t="str">
        <f>AGA!$AM$252</f>
        <v>Niet</v>
      </c>
      <c r="ND18" s="86" t="str">
        <f>AGA!$AM$255</f>
        <v>Ja</v>
      </c>
      <c r="NE18" s="86" t="str">
        <f>AGA!$AM$256</f>
        <v>Ja</v>
      </c>
      <c r="NF18" s="86" t="str">
        <f>AGA!$AM$257</f>
        <v>Ja</v>
      </c>
      <c r="NG18" s="86" t="str">
        <f>AGA!$AM$258</f>
        <v>Optie</v>
      </c>
      <c r="NH18" s="86" t="str">
        <f>AGA!$AM$259</f>
        <v>Ja</v>
      </c>
      <c r="NI18" s="86" t="str">
        <f>AGA!$AM$260</f>
        <v>Ja</v>
      </c>
      <c r="NJ18" s="86" t="str">
        <f>AGA!$AM$261</f>
        <v>Ja</v>
      </c>
      <c r="NK18" s="86" t="str">
        <f>AGA!$AM$262</f>
        <v>Ja</v>
      </c>
      <c r="NL18" s="86" t="str">
        <f>AGA!$AM$263</f>
        <v>Ja</v>
      </c>
      <c r="NM18" s="86" t="str">
        <f>AGA!$AM$264</f>
        <v>Optie</v>
      </c>
      <c r="NN18" s="86" t="str">
        <f>AGA!$AM$265</f>
        <v>Ja</v>
      </c>
      <c r="NO18" s="86" t="str">
        <f>AGA!$AM$266</f>
        <v>Ja</v>
      </c>
      <c r="NP18" s="86" t="str">
        <f>AGA!$AM$267</f>
        <v>Ja</v>
      </c>
      <c r="NQ18" s="86" t="str">
        <f>AGA!$AM$268</f>
        <v>Optie</v>
      </c>
      <c r="NR18" s="86" t="str">
        <f>AGA!$AM$270</f>
        <v>Optie</v>
      </c>
      <c r="NS18" s="86" t="str">
        <f>AGA!$AM$271</f>
        <v>Ja</v>
      </c>
      <c r="NT18" s="86" t="str">
        <f>AGA!$AM$272</f>
        <v>Ja</v>
      </c>
      <c r="NU18" s="86" t="str">
        <f>AGA!$AM$273</f>
        <v>Ja</v>
      </c>
      <c r="NV18" s="86" t="str">
        <f>AGA!$AM$274</f>
        <v>Ja</v>
      </c>
      <c r="NW18" s="86" t="str">
        <f>AGA!$AM$275</f>
        <v>Optie</v>
      </c>
      <c r="NX18" s="86" t="str">
        <f>AGA!$AM$276</f>
        <v>Ja</v>
      </c>
      <c r="NY18" s="86" t="str">
        <f>AGA!$AM$277</f>
        <v>Ja</v>
      </c>
      <c r="NZ18" s="86" t="str">
        <f>AGA!$AM$278</f>
        <v>Ja</v>
      </c>
      <c r="OA18" s="86" t="str">
        <f>AGA!$AM$279</f>
        <v>Ja</v>
      </c>
      <c r="OB18" s="86" t="str">
        <f>AGA!$AM$280</f>
        <v>Ja</v>
      </c>
      <c r="OC18" s="86" t="str">
        <f>AGA!$AM$281</f>
        <v>Ja</v>
      </c>
      <c r="OD18" s="86" t="str">
        <f>AGA!$AM$283</f>
        <v>Optie</v>
      </c>
      <c r="OE18" s="86" t="str">
        <f>AGA!$AM$284</f>
        <v>Ja</v>
      </c>
      <c r="OF18" s="86" t="str">
        <f>AGA!$AM$285</f>
        <v>Ja</v>
      </c>
      <c r="OG18" s="86" t="str">
        <f>AGA!$AM$286</f>
        <v>Ja</v>
      </c>
      <c r="OH18" s="86" t="str">
        <f>AGA!$AM$288</f>
        <v>Ja</v>
      </c>
      <c r="OI18" s="86" t="str">
        <f>AGA!$AM$289</f>
        <v>Ja</v>
      </c>
      <c r="OJ18" s="86" t="str">
        <f>AGA!$AM$290</f>
        <v>Ja</v>
      </c>
      <c r="OK18" s="86" t="str">
        <f>AGA!$AM$291</f>
        <v>Ja</v>
      </c>
      <c r="OL18" s="86" t="str">
        <f>AGA!$AM$292</f>
        <v>Ja</v>
      </c>
      <c r="OM18" s="86" t="str">
        <f>AGA!$AM$293</f>
        <v>Optie</v>
      </c>
      <c r="ON18" s="86" t="str">
        <f>AGA!$AM$294</f>
        <v>Ja</v>
      </c>
      <c r="OO18" s="86" t="str">
        <f>AGA!$AM$295</f>
        <v>Optie</v>
      </c>
      <c r="OP18" s="86" t="str">
        <f>AGA!$AM$296</f>
        <v>Optie</v>
      </c>
      <c r="OQ18" s="86" t="str">
        <f>AGA!$AM$297</f>
        <v>Nee</v>
      </c>
      <c r="OR18" s="86" t="str">
        <f>AGA!$AM$298</f>
        <v>Optie</v>
      </c>
      <c r="OS18" s="86" t="str">
        <f>AGA!$AM$299</f>
        <v>Ja</v>
      </c>
      <c r="OT18" s="86" t="str">
        <f>AGA!$AM$300</f>
        <v>Ja</v>
      </c>
      <c r="OU18" s="86" t="str">
        <f>AGA!$AM$301</f>
        <v>Ja</v>
      </c>
      <c r="OV18" s="86" t="str">
        <f>AGA!$AM$302</f>
        <v>Ja</v>
      </c>
      <c r="OW18" s="86" t="str">
        <f>AGA!$AM$303</f>
        <v>Optie</v>
      </c>
      <c r="OX18" s="86" t="str">
        <f>AGA!$AM$304</f>
        <v>Ja</v>
      </c>
      <c r="OY18" s="86" t="str">
        <f>AGA!$AM$305</f>
        <v>Ja</v>
      </c>
      <c r="OZ18" s="86" t="str">
        <f>AGA!$AM$306</f>
        <v>Ja</v>
      </c>
      <c r="PA18" s="86" t="str">
        <f>AGA!$AM$307</f>
        <v>Ja</v>
      </c>
      <c r="PB18" s="86" t="str">
        <f>AGA!$AM$308</f>
        <v>Ja</v>
      </c>
      <c r="PC18" s="86" t="str">
        <f>AGA!$AM$309</f>
        <v>Ja</v>
      </c>
      <c r="PD18" s="86" t="str">
        <f>AGA!$AM$310</f>
        <v>Ja</v>
      </c>
      <c r="PE18" s="86" t="str">
        <f>AGA!$AM$311</f>
        <v>Ja</v>
      </c>
      <c r="PF18" s="86" t="str">
        <f>AGA!$AM$313</f>
        <v>Nee</v>
      </c>
    </row>
    <row r="19" spans="1:422" hidden="1" x14ac:dyDescent="0.25">
      <c r="A19" s="86"/>
      <c r="B19" s="225"/>
      <c r="C19" s="86"/>
      <c r="D19" s="86"/>
      <c r="E19" s="86"/>
      <c r="F19" s="86"/>
      <c r="G19" s="86"/>
      <c r="H19" s="86"/>
      <c r="I19" s="224"/>
      <c r="J19" s="224"/>
      <c r="K19" s="86"/>
      <c r="L19" s="110"/>
      <c r="M19" s="224" t="s">
        <v>912</v>
      </c>
      <c r="N19" s="224" t="s">
        <v>911</v>
      </c>
      <c r="O19" s="224" t="str">
        <f>TG!AG1</f>
        <v>Vervangen</v>
      </c>
      <c r="Q19" s="86" t="str">
        <f>TG!$AG$2</f>
        <v>Ja</v>
      </c>
      <c r="R19" s="86" t="str">
        <f>TG!$AG$3</f>
        <v>Ja</v>
      </c>
      <c r="S19" s="86" t="str">
        <f>TG!$AG$4</f>
        <v>Optie</v>
      </c>
      <c r="T19" s="86" t="str">
        <f>TG!$AG$5</f>
        <v>Ja</v>
      </c>
      <c r="U19" s="86" t="str">
        <f>TG!$AG$6</f>
        <v>Ja</v>
      </c>
      <c r="V19" s="86" t="str">
        <f>TG!$AG$7</f>
        <v>Ja</v>
      </c>
      <c r="W19" s="86" t="str">
        <f>TG!$AG$8</f>
        <v>Optie</v>
      </c>
      <c r="X19" s="86" t="str">
        <f>TG!$AG$9</f>
        <v>Ja</v>
      </c>
      <c r="Y19" s="86" t="str">
        <f>TG!$AG$10</f>
        <v>Optie</v>
      </c>
      <c r="Z19" s="86" t="str">
        <f>TG!$AG$11</f>
        <v>Optie</v>
      </c>
      <c r="AA19" s="86" t="str">
        <f>TG!$AG$12</f>
        <v>Optie</v>
      </c>
      <c r="AB19" s="86" t="str">
        <f>TG!$AG$13</f>
        <v>Niet</v>
      </c>
      <c r="AC19" s="86" t="str">
        <f>TG!$AG$14</f>
        <v>Niet</v>
      </c>
      <c r="AD19" s="86" t="str">
        <f>TG!$AG$15</f>
        <v>Niet</v>
      </c>
      <c r="AE19" s="86" t="str">
        <f>TG!$AG$16</f>
        <v>Niet</v>
      </c>
      <c r="AF19" s="86" t="str">
        <f>TG!$AG$17</f>
        <v>Niet</v>
      </c>
      <c r="AG19" s="86" t="str">
        <f>TG!$AG$18</f>
        <v>Niet</v>
      </c>
      <c r="AH19" s="86" t="str">
        <f>TG!$AG$19</f>
        <v>Niet</v>
      </c>
      <c r="AI19" s="86" t="str">
        <f>TG!$AG$20</f>
        <v>Niet</v>
      </c>
      <c r="AJ19" s="86" t="str">
        <f>TG!$AG$21</f>
        <v>Niet</v>
      </c>
      <c r="AK19" s="86" t="str">
        <f>TG!$AG$22</f>
        <v>Niet</v>
      </c>
      <c r="AL19" s="86" t="str">
        <f>TG!$AG$23</f>
        <v>Niet</v>
      </c>
      <c r="AM19" s="86" t="str">
        <f>TG!$AG$24</f>
        <v>Niet</v>
      </c>
      <c r="AN19" s="86" t="str">
        <f>TG!$AG$25</f>
        <v>Niet</v>
      </c>
      <c r="AO19" s="86" t="str">
        <f>TG!$AG$26</f>
        <v>Niet</v>
      </c>
      <c r="AP19" s="86" t="str">
        <f>TG!$AG$27</f>
        <v>Niet</v>
      </c>
      <c r="AQ19" s="86" t="str">
        <f>TG!$AG$28</f>
        <v>Niet</v>
      </c>
      <c r="AR19" s="86" t="str">
        <f>TG!$AG$29</f>
        <v>Niet</v>
      </c>
      <c r="AS19" s="86" t="str">
        <f>TG!$AG$31</f>
        <v>Niet</v>
      </c>
      <c r="AT19" s="86" t="str">
        <f>TG!$AG$32</f>
        <v>Ja</v>
      </c>
      <c r="AU19" s="86" t="str">
        <f>TG!$AG$33</f>
        <v>Nee</v>
      </c>
      <c r="AV19" s="86" t="str">
        <f>TG!$AG$34</f>
        <v>Ja</v>
      </c>
      <c r="AW19" s="86" t="str">
        <f>TG!$AG$35</f>
        <v>Ja</v>
      </c>
      <c r="AX19" s="86" t="str">
        <f>TG!$AG$36</f>
        <v>Ja</v>
      </c>
      <c r="AY19" s="86" t="str">
        <f>TG!$AG$38</f>
        <v>Niet</v>
      </c>
      <c r="AZ19" s="86" t="str">
        <f>TG!$AG$39</f>
        <v>Niet</v>
      </c>
      <c r="BA19" s="86" t="str">
        <f>TG!$AG$40</f>
        <v>Niet</v>
      </c>
      <c r="BB19" s="86" t="str">
        <f>TG!$AG$41</f>
        <v>Niet</v>
      </c>
      <c r="BC19" s="86" t="str">
        <f>TG!$AG$42</f>
        <v>Niet</v>
      </c>
      <c r="BD19" s="86" t="str">
        <f>TG!$AG$43</f>
        <v>Niet</v>
      </c>
      <c r="BE19" s="86" t="str">
        <f>TG!$AG$44</f>
        <v>Niet</v>
      </c>
      <c r="BF19" s="86" t="str">
        <f>TG!$AG$45</f>
        <v>Niet</v>
      </c>
      <c r="BG19" s="86" t="str">
        <f>TG!$AG$46</f>
        <v>Niet</v>
      </c>
      <c r="BH19" s="86" t="str">
        <f>TG!$AG$47</f>
        <v>Niet</v>
      </c>
      <c r="BI19" s="86" t="str">
        <f>TG!$AG$48</f>
        <v>Niet</v>
      </c>
      <c r="BJ19" s="86" t="str">
        <f>TG!$AG$49</f>
        <v>Niet</v>
      </c>
      <c r="BK19" s="86" t="str">
        <f>TG!$AG$50</f>
        <v>Niet</v>
      </c>
      <c r="BL19" s="86" t="str">
        <f>TG!$AG$51</f>
        <v>Niet</v>
      </c>
      <c r="BM19" s="86" t="str">
        <f>TG!$AG$52</f>
        <v>Niet</v>
      </c>
      <c r="BN19" s="86" t="str">
        <f>TG!$AG$53</f>
        <v>Niet</v>
      </c>
      <c r="BO19" s="86" t="str">
        <f>TG!$AG$54</f>
        <v>Niet</v>
      </c>
      <c r="BP19" s="86" t="str">
        <f>TG!$AG$55</f>
        <v>Niet</v>
      </c>
      <c r="BQ19" s="86" t="str">
        <f>TG!$AG$56</f>
        <v>Niet</v>
      </c>
      <c r="BR19" s="86" t="str">
        <f>TG!$AG$58</f>
        <v>Niet</v>
      </c>
      <c r="BS19" s="86" t="str">
        <f>TG!$AG$59</f>
        <v>Niet</v>
      </c>
      <c r="BT19" s="86" t="str">
        <f>TG!$AG$60</f>
        <v>Niet</v>
      </c>
      <c r="BU19" s="86" t="str">
        <f>TG!$AG$61</f>
        <v>Niet</v>
      </c>
      <c r="BV19" s="86" t="str">
        <f>TG!$AG$62</f>
        <v>Niet</v>
      </c>
      <c r="BW19" s="86" t="str">
        <f>TG!$AG$63</f>
        <v>Niet</v>
      </c>
      <c r="BX19" s="86" t="str">
        <f>TG!$AG$65</f>
        <v>Niet</v>
      </c>
      <c r="BY19" s="86" t="str">
        <f>TG!$AG$66</f>
        <v>Niet</v>
      </c>
      <c r="BZ19" s="86" t="str">
        <f>TG!$AG$67</f>
        <v>Niet</v>
      </c>
      <c r="CA19" s="86" t="str">
        <f>TG!$AG$68</f>
        <v>Niet</v>
      </c>
      <c r="CB19" s="86" t="str">
        <f>TG!$AG$69</f>
        <v>Niet</v>
      </c>
      <c r="CC19" s="86" t="str">
        <f>TG!$AG$70</f>
        <v>Niet</v>
      </c>
      <c r="CD19" s="86" t="str">
        <f>TG!$AG$71</f>
        <v>Niet</v>
      </c>
      <c r="CE19" s="86" t="str">
        <f>TG!$AG$72</f>
        <v>Niet</v>
      </c>
      <c r="CF19" s="86" t="str">
        <f>TG!$AG$73</f>
        <v>Niet</v>
      </c>
      <c r="CG19" s="86" t="str">
        <f>TG!$AG$74</f>
        <v>Niet</v>
      </c>
      <c r="CH19" s="86" t="str">
        <f>TG!$AG$75</f>
        <v>Niet</v>
      </c>
      <c r="CI19" s="86" t="str">
        <f>TG!$AG$76</f>
        <v>Niet</v>
      </c>
      <c r="CJ19" s="86" t="str">
        <f>TG!$AG$77</f>
        <v>Ja</v>
      </c>
      <c r="CK19" s="86" t="str">
        <f>TG!$AG$78</f>
        <v>Ja</v>
      </c>
      <c r="CL19" s="86" t="str">
        <f>TG!$AG$79</f>
        <v>Ja</v>
      </c>
      <c r="CM19" s="86" t="str">
        <f>TG!$AG$80</f>
        <v>Ja</v>
      </c>
      <c r="CN19" s="86" t="str">
        <f>TG!$AG$81</f>
        <v>Ja</v>
      </c>
      <c r="CO19" s="86" t="str">
        <f>TG!$AG$82</f>
        <v>Ja</v>
      </c>
      <c r="CP19" s="86" t="str">
        <f>TG!$AG$83</f>
        <v>Ja</v>
      </c>
      <c r="CQ19" s="86" t="str">
        <f>TG!$AG$84</f>
        <v>Ja</v>
      </c>
      <c r="CR19" s="86" t="str">
        <f>TG!$AG$85</f>
        <v>Nee</v>
      </c>
      <c r="CS19" s="86" t="str">
        <f>TG!$AG$86</f>
        <v>Nee</v>
      </c>
      <c r="CT19" s="86" t="str">
        <f>TG!$AG$87</f>
        <v>Optie</v>
      </c>
      <c r="CU19" s="86" t="str">
        <f>TG!$AG$88</f>
        <v>Ja</v>
      </c>
      <c r="CV19" s="86" t="str">
        <f>TG!$AG$89</f>
        <v>Optie</v>
      </c>
      <c r="CW19" s="86" t="str">
        <f>TG!$AG$90</f>
        <v>Ja</v>
      </c>
      <c r="CX19" s="86" t="str">
        <f>TG!$AG$91</f>
        <v>Ja</v>
      </c>
      <c r="CY19" s="86" t="str">
        <f>TG!$AG$92</f>
        <v>Ja</v>
      </c>
      <c r="CZ19" s="86" t="str">
        <f>TG!$AG$94</f>
        <v>Optie</v>
      </c>
      <c r="DA19" s="86" t="str">
        <f>TG!$AG$95</f>
        <v>Ja</v>
      </c>
      <c r="DB19" s="86" t="str">
        <f>TG!$AG$96</f>
        <v>Optie</v>
      </c>
      <c r="DC19" s="86" t="str">
        <f>TG!$AG$97</f>
        <v>Ja</v>
      </c>
      <c r="DD19" s="86" t="str">
        <f>TG!$AG$98</f>
        <v>Ja</v>
      </c>
      <c r="DE19" s="86" t="str">
        <f>TG!$AG$99</f>
        <v>Ja</v>
      </c>
      <c r="DF19" s="86" t="str">
        <f>TG!$AG$103</f>
        <v>Ja</v>
      </c>
      <c r="DG19" s="86" t="str">
        <f>TG!$AG$104</f>
        <v>Ja</v>
      </c>
      <c r="DH19" s="86" t="str">
        <f>TG!$AG$105</f>
        <v>Nee</v>
      </c>
      <c r="DI19" s="86" t="str">
        <f>TG!$AG$106</f>
        <v>Ja</v>
      </c>
      <c r="DJ19" s="86" t="str">
        <f>TG!$AG$107</f>
        <v>Ja</v>
      </c>
      <c r="DK19" s="86" t="str">
        <f>TG!$AG$108</f>
        <v>Optie</v>
      </c>
      <c r="DL19" s="86" t="str">
        <f>TG!$AG$109</f>
        <v>Ja</v>
      </c>
      <c r="DM19" s="86" t="str">
        <f>TG!$AG$110</f>
        <v>Ja</v>
      </c>
      <c r="DN19" s="86" t="str">
        <f>TG!$AG$111</f>
        <v>Niet</v>
      </c>
      <c r="DO19" s="86" t="str">
        <f>TG!$AG$112</f>
        <v>Niet</v>
      </c>
      <c r="DP19" s="86"/>
      <c r="DQ19" s="86" t="str">
        <f>AGA!$AN$2</f>
        <v>Ja</v>
      </c>
      <c r="DR19" s="86" t="str">
        <f>AGA!$AN$3</f>
        <v>Ja</v>
      </c>
      <c r="DS19" s="86" t="str">
        <f>AGA!$AN$4</f>
        <v>Optie</v>
      </c>
      <c r="DT19" s="86" t="str">
        <f>AGA!$AN$5</f>
        <v>Ja</v>
      </c>
      <c r="DU19" s="86" t="str">
        <f>AGA!$AN$6</f>
        <v>Ja</v>
      </c>
      <c r="DV19" s="86" t="str">
        <f>AGA!$AN$7</f>
        <v>Ja</v>
      </c>
      <c r="DW19" s="86" t="str">
        <f>AGA!$AN$8</f>
        <v>Optie</v>
      </c>
      <c r="DX19" s="86" t="str">
        <f>AGA!$AN$9</f>
        <v>Ja</v>
      </c>
      <c r="DY19" s="86" t="str">
        <f>AGA!$AN$10</f>
        <v>Optie</v>
      </c>
      <c r="DZ19" s="86" t="str">
        <f>AGA!$AN$11</f>
        <v>Optie</v>
      </c>
      <c r="EA19" s="86" t="str">
        <f>AGA!$AN$12</f>
        <v>Ja</v>
      </c>
      <c r="EB19" s="86" t="str">
        <f>AGA!$AN$13</f>
        <v>Ja</v>
      </c>
      <c r="EC19" s="86" t="str">
        <f>AGA!$AN$14</f>
        <v>Ja</v>
      </c>
      <c r="ED19" s="86" t="str">
        <f>AGA!$AN$15</f>
        <v>Ja</v>
      </c>
      <c r="EE19" s="86" t="str">
        <f>AGA!$AN$16</f>
        <v>Ja</v>
      </c>
      <c r="EF19" s="86" t="str">
        <f>AGA!$AN$17</f>
        <v>Optie</v>
      </c>
      <c r="EG19" s="86" t="str">
        <f>AGA!$AN$18</f>
        <v>Ja</v>
      </c>
      <c r="EH19" s="86" t="str">
        <f>AGA!$AN$19</f>
        <v>Optie</v>
      </c>
      <c r="EI19" s="86" t="str">
        <f>AGA!$AN$20</f>
        <v>Ja</v>
      </c>
      <c r="EJ19" s="86" t="str">
        <f>AGA!$AN$21</f>
        <v>Ja</v>
      </c>
      <c r="EK19" s="86" t="str">
        <f>AGA!$AN$22</f>
        <v>Nee</v>
      </c>
      <c r="EL19" s="86" t="str">
        <f>AGA!$AN$23</f>
        <v>Ja</v>
      </c>
      <c r="EM19" s="86" t="str">
        <f>AGA!$AN$24</f>
        <v>Niet</v>
      </c>
      <c r="EN19" s="86" t="str">
        <f>AGA!$AN$25</f>
        <v>Niet</v>
      </c>
      <c r="EO19" s="86" t="str">
        <f>AGA!$AN$26</f>
        <v>Niet</v>
      </c>
      <c r="EP19" s="86" t="str">
        <f>AGA!$AN$27</f>
        <v>Niet</v>
      </c>
      <c r="EQ19" s="86" t="str">
        <f>AGA!$AN$28</f>
        <v>Niet</v>
      </c>
      <c r="ER19" s="86" t="str">
        <f>AGA!$AN$29</f>
        <v>Niet</v>
      </c>
      <c r="ES19" s="86" t="str">
        <f>AGA!$AN$30</f>
        <v>Niet</v>
      </c>
      <c r="ET19" s="86" t="str">
        <f>AGA!$AN$31</f>
        <v>Niet</v>
      </c>
      <c r="EU19" s="86" t="str">
        <f>AGA!$AN$32</f>
        <v>Niet</v>
      </c>
      <c r="EV19" s="86" t="str">
        <f>AGA!$AN$33</f>
        <v>Niet</v>
      </c>
      <c r="EW19" s="86" t="str">
        <f>AGA!$AN$34</f>
        <v>Niet</v>
      </c>
      <c r="EX19" s="86" t="str">
        <f>AGA!$AN$35</f>
        <v>Niet</v>
      </c>
      <c r="EY19" s="86" t="str">
        <f>AGA!$AN$36</f>
        <v>Niet</v>
      </c>
      <c r="EZ19" s="86" t="str">
        <f>AGA!$AN$37</f>
        <v>Niet</v>
      </c>
      <c r="FA19" s="86" t="str">
        <f>AGA!$AN$38</f>
        <v>Niet</v>
      </c>
      <c r="FB19" s="86" t="str">
        <f>AGA!$AN$39</f>
        <v>Niet</v>
      </c>
      <c r="FC19" s="86" t="str">
        <f>AGA!$AN$40</f>
        <v>Niet</v>
      </c>
      <c r="FD19" s="86" t="str">
        <f>AGA!$AN$41</f>
        <v>Niet</v>
      </c>
      <c r="FE19" s="86" t="str">
        <f>AGA!$AN$42</f>
        <v>Niet</v>
      </c>
      <c r="FF19" s="86" t="str">
        <f>AGA!$AN$43</f>
        <v>Niet</v>
      </c>
      <c r="FG19" s="86" t="str">
        <f>AGA!$AN$44</f>
        <v>Niet</v>
      </c>
      <c r="FH19" s="86" t="str">
        <f>AGA!$AN$45</f>
        <v>Niet</v>
      </c>
      <c r="FI19" s="86" t="str">
        <f>AGA!$AN$46</f>
        <v>Niet</v>
      </c>
      <c r="FJ19" s="86" t="str">
        <f>AGA!$AN$47</f>
        <v>Niet</v>
      </c>
      <c r="FK19" s="86" t="str">
        <f>AGA!$AN$48</f>
        <v>Niet</v>
      </c>
      <c r="FL19" s="86" t="str">
        <f>AGA!$AN$49</f>
        <v>Niet</v>
      </c>
      <c r="FM19" s="86" t="str">
        <f>AGA!$AN$50</f>
        <v>Niet</v>
      </c>
      <c r="FN19" s="86" t="str">
        <f>AGA!$AN$51</f>
        <v>Niet</v>
      </c>
      <c r="FO19" s="86" t="str">
        <f>AGA!$AN$52</f>
        <v>Niet</v>
      </c>
      <c r="FP19" s="86" t="str">
        <f>AGA!$AN$53</f>
        <v>Niet</v>
      </c>
      <c r="FQ19" s="86" t="str">
        <f>AGA!$AN$54</f>
        <v>Niet</v>
      </c>
      <c r="FR19" s="86" t="str">
        <f>AGA!$AN$55</f>
        <v>Niet</v>
      </c>
      <c r="FS19" s="86" t="str">
        <f>AGA!$AN$56</f>
        <v>Niet</v>
      </c>
      <c r="FT19" s="86" t="str">
        <f>AGA!$AN$57</f>
        <v>Niet</v>
      </c>
      <c r="FU19" s="86" t="str">
        <f>AGA!$AN$58</f>
        <v>Niet</v>
      </c>
      <c r="FV19" s="86" t="str">
        <f>AGA!$AN$59</f>
        <v>Niet</v>
      </c>
      <c r="FW19" s="86" t="str">
        <f>AGA!$AN$60</f>
        <v>Niet</v>
      </c>
      <c r="FX19" s="86" t="str">
        <f>AGA!$AN$61</f>
        <v>Niet</v>
      </c>
      <c r="FY19" s="86" t="str">
        <f>AGA!$AN$62</f>
        <v>Niet</v>
      </c>
      <c r="FZ19" s="86" t="str">
        <f>AGA!$AN$63</f>
        <v>Niet</v>
      </c>
      <c r="GA19" s="86" t="str">
        <f>AGA!$AN$64</f>
        <v>Niet</v>
      </c>
      <c r="GB19" s="86" t="str">
        <f>AGA!$AN$65</f>
        <v>Niet</v>
      </c>
      <c r="GC19" s="86" t="str">
        <f>AGA!$AN$66</f>
        <v>Niet</v>
      </c>
      <c r="GD19" s="86" t="str">
        <f>AGA!$AN$67</f>
        <v>Niet</v>
      </c>
      <c r="GE19" s="86" t="str">
        <f>AGA!$AN$68</f>
        <v>Niet</v>
      </c>
      <c r="GF19" s="86" t="str">
        <f>AGA!$AN$69</f>
        <v>Niet</v>
      </c>
      <c r="GG19" s="86" t="str">
        <f>AGA!$AN$70</f>
        <v>Niet</v>
      </c>
      <c r="GH19" s="86" t="str">
        <f>AGA!$AN$71</f>
        <v>Niet</v>
      </c>
      <c r="GI19" s="86" t="str">
        <f>AGA!$AN$72</f>
        <v>Niet</v>
      </c>
      <c r="GJ19" s="86" t="str">
        <f>AGA!$AN$73</f>
        <v>Niet</v>
      </c>
      <c r="GK19" s="86" t="str">
        <f>AGA!$AN$74</f>
        <v>Niet</v>
      </c>
      <c r="GL19" s="86" t="str">
        <f>AGA!$AN$75</f>
        <v>Niet</v>
      </c>
      <c r="GM19" s="86" t="str">
        <f>AGA!$AN$76</f>
        <v>Niet</v>
      </c>
      <c r="GN19" s="86" t="str">
        <f>AGA!$AN$77</f>
        <v>Niet</v>
      </c>
      <c r="GO19" s="86" t="str">
        <f>AGA!$AN$78</f>
        <v>Niet</v>
      </c>
      <c r="GP19" s="86" t="str">
        <f>AGA!$AN$79</f>
        <v>Niet</v>
      </c>
      <c r="GQ19" s="86" t="str">
        <f>AGA!$AN$80</f>
        <v>Niet</v>
      </c>
      <c r="GR19" s="86" t="str">
        <f>AGA!$AN$81</f>
        <v>Niet</v>
      </c>
      <c r="GS19" s="86" t="str">
        <f>AGA!$AN$82</f>
        <v>Niet</v>
      </c>
      <c r="GT19" s="86" t="str">
        <f>AGA!$AN$83</f>
        <v>Niet</v>
      </c>
      <c r="GU19" s="86" t="str">
        <f>AGA!$AN$84</f>
        <v>Niet</v>
      </c>
      <c r="GV19" s="86" t="str">
        <f>AGA!$AN$85</f>
        <v>Niet</v>
      </c>
      <c r="GW19" s="86" t="str">
        <f>AGA!$AN$86</f>
        <v>Niet</v>
      </c>
      <c r="GX19" s="86" t="str">
        <f>AGA!$AN$87</f>
        <v>Niet</v>
      </c>
      <c r="GY19" s="86" t="str">
        <f>AGA!$AN$88</f>
        <v>Niet</v>
      </c>
      <c r="GZ19" s="86" t="str">
        <f>AGA!$AN$89</f>
        <v>Niet</v>
      </c>
      <c r="HA19" s="86" t="str">
        <f>AGA!$AN$90</f>
        <v>Niet</v>
      </c>
      <c r="HB19" s="86" t="str">
        <f>AGA!$AN$91</f>
        <v>Niet</v>
      </c>
      <c r="HC19" s="86" t="str">
        <f>AGA!$AN$92</f>
        <v>Niet</v>
      </c>
      <c r="HD19" s="86" t="str">
        <f>AGA!$AN$93</f>
        <v>Niet</v>
      </c>
      <c r="HE19" s="86" t="str">
        <f>AGA!$AN$94</f>
        <v>Niet</v>
      </c>
      <c r="HF19" s="86" t="str">
        <f>AGA!$AN$95</f>
        <v>Niet</v>
      </c>
      <c r="HG19" s="86" t="str">
        <f>AGA!$AN$96</f>
        <v>Niet</v>
      </c>
      <c r="HH19" s="86" t="str">
        <f>AGA!$AN$97</f>
        <v>Niet</v>
      </c>
      <c r="HI19" s="86" t="str">
        <f>AGA!$AN$98</f>
        <v>Niet</v>
      </c>
      <c r="HJ19" s="86" t="str">
        <f>AGA!$AN$99</f>
        <v>Niet</v>
      </c>
      <c r="HK19" s="86" t="str">
        <f>AGA!$AN$100</f>
        <v>Niet</v>
      </c>
      <c r="HL19" s="86" t="str">
        <f>AGA!$AN$101</f>
        <v>Niet</v>
      </c>
      <c r="HM19" s="86" t="str">
        <f>AGA!$AN$102</f>
        <v>Niet</v>
      </c>
      <c r="HN19" s="86" t="str">
        <f>AGA!$AN$103</f>
        <v>Niet</v>
      </c>
      <c r="HO19" s="86" t="str">
        <f>AGA!$AN$104</f>
        <v>Niet</v>
      </c>
      <c r="HP19" s="86" t="str">
        <f>AGA!$AN$105</f>
        <v>Niet</v>
      </c>
      <c r="HQ19" s="86" t="str">
        <f>AGA!$AN$106</f>
        <v>Niet</v>
      </c>
      <c r="HR19" s="86" t="str">
        <f>AGA!$AN$107</f>
        <v>Niet</v>
      </c>
      <c r="HS19" s="86" t="str">
        <f>AGA!$AN$108</f>
        <v>Niet</v>
      </c>
      <c r="HT19" s="86" t="str">
        <f>AGA!$AN$109</f>
        <v>Niet</v>
      </c>
      <c r="HU19" s="86" t="str">
        <f>AGA!$AN$110</f>
        <v>Niet</v>
      </c>
      <c r="HV19" s="86" t="str">
        <f>AGA!$AN$111</f>
        <v>Niet</v>
      </c>
      <c r="HW19" s="86" t="str">
        <f>AGA!$AN$112</f>
        <v>Niet</v>
      </c>
      <c r="HX19" s="86" t="str">
        <f>AGA!$AN$113</f>
        <v>Niet</v>
      </c>
      <c r="HY19" s="86" t="str">
        <f>AGA!$AN$114</f>
        <v>Niet</v>
      </c>
      <c r="HZ19" s="86" t="str">
        <f>AGA!$AN$115</f>
        <v>Niet</v>
      </c>
      <c r="IA19" s="86" t="str">
        <f>AGA!$AN$116</f>
        <v>Niet</v>
      </c>
      <c r="IB19" s="86" t="str">
        <f>AGA!$AN$117</f>
        <v>Niet</v>
      </c>
      <c r="IC19" s="86" t="str">
        <f>AGA!$AN$118</f>
        <v>Niet</v>
      </c>
      <c r="ID19" s="86" t="str">
        <f>AGA!$AN$119</f>
        <v>Niet</v>
      </c>
      <c r="IE19" s="86" t="str">
        <f>AGA!$AN$120</f>
        <v>Niet</v>
      </c>
      <c r="IF19" s="86" t="str">
        <f>AGA!$AN$121</f>
        <v>Niet</v>
      </c>
      <c r="IG19" s="86" t="str">
        <f>AGA!$AN$122</f>
        <v>Niet</v>
      </c>
      <c r="IH19" s="86" t="str">
        <f>AGA!$AN$123</f>
        <v>Niet</v>
      </c>
      <c r="II19" s="86" t="str">
        <f>AGA!$AN$124</f>
        <v>Niet</v>
      </c>
      <c r="IJ19" s="86" t="str">
        <f>AGA!$AN$125</f>
        <v>Niet</v>
      </c>
      <c r="IK19" s="86" t="str">
        <f>AGA!$AN$126</f>
        <v>Niet</v>
      </c>
      <c r="IL19" s="86" t="str">
        <f>AGA!$AN$127</f>
        <v>Niet</v>
      </c>
      <c r="IM19" s="86" t="str">
        <f>AGA!$AN$128</f>
        <v>Niet</v>
      </c>
      <c r="IN19" s="86" t="str">
        <f>AGA!$AN$129</f>
        <v>Niet</v>
      </c>
      <c r="IO19" s="86" t="str">
        <f>AGA!$AN$130</f>
        <v>Niet</v>
      </c>
      <c r="IP19" s="86" t="str">
        <f>AGA!$AN$131</f>
        <v>Niet</v>
      </c>
      <c r="IQ19" s="86" t="str">
        <f>AGA!$AN$132</f>
        <v>Niet</v>
      </c>
      <c r="IR19" s="86" t="str">
        <f>AGA!$AN$133</f>
        <v>Niet</v>
      </c>
      <c r="IS19" s="86" t="str">
        <f>AGA!$AN$134</f>
        <v>Niet</v>
      </c>
      <c r="IT19" s="86" t="str">
        <f>AGA!$AN$135</f>
        <v>Niet</v>
      </c>
      <c r="IU19" s="86" t="str">
        <f>AGA!$AN$136</f>
        <v>Niet</v>
      </c>
      <c r="IV19" s="86" t="str">
        <f>AGA!$AN$137</f>
        <v>Niet</v>
      </c>
      <c r="IW19" s="86" t="str">
        <f>AGA!$AN$138</f>
        <v>Niet</v>
      </c>
      <c r="IX19" s="86" t="str">
        <f>AGA!$AN$139</f>
        <v>Niet</v>
      </c>
      <c r="IY19" s="86" t="str">
        <f>AGA!$AN$140</f>
        <v>Niet</v>
      </c>
      <c r="IZ19" s="86" t="str">
        <f>AGA!$AN$141</f>
        <v>Niet</v>
      </c>
      <c r="JA19" s="86" t="str">
        <f>AGA!$AN$142</f>
        <v>Niet</v>
      </c>
      <c r="JB19" s="86" t="str">
        <f>AGA!$AN$143</f>
        <v>Niet</v>
      </c>
      <c r="JC19" s="86" t="str">
        <f>AGA!$AN$144</f>
        <v>Niet</v>
      </c>
      <c r="JD19" s="86" t="str">
        <f>AGA!$AN$146</f>
        <v>Ja</v>
      </c>
      <c r="JE19" s="86" t="str">
        <f>AGA!$AN$147</f>
        <v>Ja</v>
      </c>
      <c r="JF19" s="86" t="str">
        <f>AGA!$AN$148</f>
        <v>Ja</v>
      </c>
      <c r="JG19" s="86" t="str">
        <f>AGA!$AN$149</f>
        <v>Ja</v>
      </c>
      <c r="JH19" s="86" t="str">
        <f>AGA!$AN$150</f>
        <v>Ja</v>
      </c>
      <c r="JI19" s="86" t="str">
        <f>AGA!$AN$151</f>
        <v>Ja</v>
      </c>
      <c r="JJ19" s="86" t="str">
        <f>AGA!$AN$152</f>
        <v>Ja</v>
      </c>
      <c r="JK19" s="86" t="str">
        <f>AGA!$AN$153</f>
        <v>Ja</v>
      </c>
      <c r="JL19" s="86" t="str">
        <f>AGA!$AN$154</f>
        <v>Ja</v>
      </c>
      <c r="JM19" s="86" t="str">
        <f>AGA!$AN$155</f>
        <v>Ja</v>
      </c>
      <c r="JN19" s="86" t="str">
        <f>AGA!$AN$156</f>
        <v>Ja</v>
      </c>
      <c r="JO19" s="86" t="str">
        <f>AGA!$AN$157</f>
        <v>Ja</v>
      </c>
      <c r="JP19" s="86" t="str">
        <f>AGA!$AN$158</f>
        <v>Ja</v>
      </c>
      <c r="JQ19" s="86" t="str">
        <f>AGA!$AN$159</f>
        <v>Ja</v>
      </c>
      <c r="JR19" s="86" t="str">
        <f>AGA!$AN$160</f>
        <v>Ja</v>
      </c>
      <c r="JS19" s="86" t="str">
        <f>AGA!$AN$161</f>
        <v>Nee</v>
      </c>
      <c r="JT19" s="86" t="str">
        <f>AGA!$AN$162</f>
        <v>Ja</v>
      </c>
      <c r="JU19" s="86" t="str">
        <f>AGA!$AN$163</f>
        <v>Ja</v>
      </c>
      <c r="JV19" s="86" t="str">
        <f>AGA!$AN$164</f>
        <v>Ja</v>
      </c>
      <c r="JW19" s="86" t="str">
        <f>AGA!$AN$165</f>
        <v>Ja</v>
      </c>
      <c r="JX19" s="86" t="str">
        <f>AGA!$AN$166</f>
        <v>Ja</v>
      </c>
      <c r="JY19" s="86" t="str">
        <f>AGA!$AN$167</f>
        <v>Ja</v>
      </c>
      <c r="JZ19" s="86" t="str">
        <f>AGA!$AN$168</f>
        <v>Nee</v>
      </c>
      <c r="KA19" s="86" t="str">
        <f>AGA!$AN$169</f>
        <v>Nee</v>
      </c>
      <c r="KB19" s="86" t="str">
        <f>AGA!$AN$170</f>
        <v>Nee</v>
      </c>
      <c r="KC19" s="86" t="str">
        <f>AGA!$AN$171</f>
        <v>Nee</v>
      </c>
      <c r="KD19" s="86" t="str">
        <f>AGA!$AN$172</f>
        <v>Nee</v>
      </c>
      <c r="KE19" s="86" t="str">
        <f>AGA!$AN$173</f>
        <v>Nee</v>
      </c>
      <c r="KF19" s="86" t="str">
        <f>AGA!$AN$174</f>
        <v>Nee</v>
      </c>
      <c r="KG19" s="86" t="str">
        <f>AGA!$AN$175</f>
        <v>Nee</v>
      </c>
      <c r="KH19" s="86" t="str">
        <f>AGA!$AN$176</f>
        <v>Nee</v>
      </c>
      <c r="KI19" s="86" t="str">
        <f>AGA!$AN$177</f>
        <v>Nee</v>
      </c>
      <c r="KJ19" s="86" t="str">
        <f>AGA!$AN$178</f>
        <v>Nee</v>
      </c>
      <c r="KK19" s="86" t="str">
        <f>AGA!$AN$179</f>
        <v>Optie</v>
      </c>
      <c r="KL19" s="86" t="str">
        <f>AGA!$AN$180</f>
        <v>Ja</v>
      </c>
      <c r="KM19" s="86" t="str">
        <f>AGA!$AN$181</f>
        <v>Nee</v>
      </c>
      <c r="KN19" s="86" t="str">
        <f>AGA!$AN$182</f>
        <v>Ja</v>
      </c>
      <c r="KO19" s="86" t="str">
        <f>AGA!$AN$183</f>
        <v>Ja</v>
      </c>
      <c r="KP19" s="86" t="str">
        <f>AGA!$AN$184</f>
        <v>Ja</v>
      </c>
      <c r="KQ19" s="86" t="str">
        <f>AGA!$AN$185</f>
        <v>Ja</v>
      </c>
      <c r="KR19" s="86" t="str">
        <f>AGA!$AN$186</f>
        <v>Optie</v>
      </c>
      <c r="KS19" s="86" t="str">
        <f>AGA!$AN$187</f>
        <v>Ja</v>
      </c>
      <c r="KT19" s="86" t="str">
        <f>AGA!$AN$188</f>
        <v>Ja</v>
      </c>
      <c r="KU19" s="86" t="str">
        <f>AGA!$AN$189</f>
        <v>Ja</v>
      </c>
      <c r="KV19" s="86" t="str">
        <f>AGA!$AN$190</f>
        <v>Ja</v>
      </c>
      <c r="KW19" s="86" t="str">
        <f>AGA!$AN$191</f>
        <v>Ja</v>
      </c>
      <c r="KX19" s="86" t="str">
        <f>AGA!$AN$192</f>
        <v>Ja</v>
      </c>
      <c r="KY19" s="86" t="str">
        <f>AGA!$AN$193</f>
        <v>Nee</v>
      </c>
      <c r="KZ19" s="86" t="str">
        <f>AGA!$AN$194</f>
        <v>Nee</v>
      </c>
      <c r="LA19" s="86" t="str">
        <f>AGA!$AN$195</f>
        <v>Optie</v>
      </c>
      <c r="LB19" s="86" t="str">
        <f>AGA!$AN$196</f>
        <v>Nee</v>
      </c>
      <c r="LC19" s="86" t="str">
        <f>AGA!$AN$198</f>
        <v>Niet</v>
      </c>
      <c r="LD19" s="86" t="str">
        <f>AGA!$AN$199</f>
        <v>Niet</v>
      </c>
      <c r="LE19" s="86" t="str">
        <f>AGA!$AN$200</f>
        <v>Niet</v>
      </c>
      <c r="LF19" s="86" t="str">
        <f>AGA!$AN$201</f>
        <v>Niet</v>
      </c>
      <c r="LG19" s="86" t="str">
        <f>AGA!$AN$202</f>
        <v>Niet</v>
      </c>
      <c r="LH19" s="86" t="str">
        <f>AGA!$AN$203</f>
        <v>Niet</v>
      </c>
      <c r="LI19" s="86" t="str">
        <f>AGA!$AN$204</f>
        <v>Niet</v>
      </c>
      <c r="LJ19" s="86" t="str">
        <f>AGA!$AN$205</f>
        <v>Niet</v>
      </c>
      <c r="LK19" s="86" t="str">
        <f>AGA!$AN$206</f>
        <v>Niet</v>
      </c>
      <c r="LL19" s="86" t="str">
        <f>AGA!$AN$207</f>
        <v>Niet</v>
      </c>
      <c r="LM19" s="86" t="str">
        <f>AGA!$AN$208</f>
        <v>Niet</v>
      </c>
      <c r="LN19" s="86" t="str">
        <f>AGA!$AN$209</f>
        <v>Niet</v>
      </c>
      <c r="LO19" s="86" t="str">
        <f>AGA!$AN$210</f>
        <v>Niet</v>
      </c>
      <c r="LP19" s="86" t="str">
        <f>AGA!$AN$211</f>
        <v>Niet</v>
      </c>
      <c r="LQ19" s="86" t="str">
        <f>AGA!$AN$212</f>
        <v>Niet</v>
      </c>
      <c r="LR19" s="86" t="str">
        <f>AGA!$AN$213</f>
        <v>Niet</v>
      </c>
      <c r="LS19" s="86" t="str">
        <f>AGA!$AN$214</f>
        <v>Niet</v>
      </c>
      <c r="LT19" s="86" t="str">
        <f>AGA!$AN$215</f>
        <v>Niet</v>
      </c>
      <c r="LU19" s="86" t="str">
        <f>AGA!$AN$216</f>
        <v>Niet</v>
      </c>
      <c r="LV19" s="86" t="str">
        <f>AGA!$AN$218</f>
        <v>Niet</v>
      </c>
      <c r="LW19" s="86" t="str">
        <f>AGA!$AN$219</f>
        <v>Niet</v>
      </c>
      <c r="LX19" s="86" t="str">
        <f>AGA!$AN$220</f>
        <v>Niet</v>
      </c>
      <c r="LY19" s="86" t="str">
        <f>AGA!$AN$221</f>
        <v>Niet</v>
      </c>
      <c r="LZ19" s="86" t="str">
        <f>AGA!$AN$222</f>
        <v>Niet</v>
      </c>
      <c r="MA19" s="86" t="str">
        <f>AGA!$AN$223</f>
        <v>Niet</v>
      </c>
      <c r="MB19" s="86" t="str">
        <f>AGA!$AN$224</f>
        <v>Niet</v>
      </c>
      <c r="MC19" s="86" t="str">
        <f>AGA!$AN$225</f>
        <v>Niet</v>
      </c>
      <c r="MD19" s="86" t="str">
        <f>AGA!$AN$226</f>
        <v>Niet</v>
      </c>
      <c r="ME19" s="86" t="str">
        <f>AGA!$AN$227</f>
        <v>Niet</v>
      </c>
      <c r="MF19" s="86" t="str">
        <f>AGA!$AN$228</f>
        <v>Niet</v>
      </c>
      <c r="MG19" s="86" t="str">
        <f>AGA!$AN$229</f>
        <v>Niet</v>
      </c>
      <c r="MH19" s="86" t="str">
        <f>AGA!$AN$230</f>
        <v>Niet</v>
      </c>
      <c r="MI19" s="86" t="str">
        <f>AGA!$AN$231</f>
        <v>Niet</v>
      </c>
      <c r="MJ19" s="86" t="str">
        <f>AGA!$AN$232</f>
        <v>Niet</v>
      </c>
      <c r="MK19" s="86" t="str">
        <f>AGA!$AN$233</f>
        <v>Niet</v>
      </c>
      <c r="ML19" s="86" t="str">
        <f>AGA!$AN$234</f>
        <v>Niet</v>
      </c>
      <c r="MM19" s="86" t="str">
        <f>AGA!$AN$235</f>
        <v>Niet</v>
      </c>
      <c r="MN19" s="86" t="str">
        <f>AGA!$AN$237</f>
        <v>Niet</v>
      </c>
      <c r="MO19" s="86" t="str">
        <f>AGA!$AN$238</f>
        <v>Niet</v>
      </c>
      <c r="MP19" s="86" t="str">
        <f>AGA!$AN$239</f>
        <v>Niet</v>
      </c>
      <c r="MQ19" s="86" t="str">
        <f>AGA!$AN$240</f>
        <v>Niet</v>
      </c>
      <c r="MR19" s="86" t="str">
        <f>AGA!$AN$241</f>
        <v>Niet</v>
      </c>
      <c r="MS19" s="86" t="str">
        <f>AGA!$AN$242</f>
        <v>Niet</v>
      </c>
      <c r="MT19" s="86" t="str">
        <f>AGA!$AN$243</f>
        <v>Niet</v>
      </c>
      <c r="MU19" s="86" t="str">
        <f>AGA!$AN$244</f>
        <v>Niet</v>
      </c>
      <c r="MV19" s="86" t="str">
        <f>AGA!$AN$245</f>
        <v>Niet</v>
      </c>
      <c r="MW19" s="86" t="str">
        <f>AGA!$AN$246</f>
        <v>Niet</v>
      </c>
      <c r="MX19" s="86" t="str">
        <f>AGA!$AN$247</f>
        <v>Niet</v>
      </c>
      <c r="MY19" s="86" t="str">
        <f>AGA!$AN$248</f>
        <v>Niet</v>
      </c>
      <c r="MZ19" s="86" t="str">
        <f>AGA!$AN$249</f>
        <v>Niet</v>
      </c>
      <c r="NA19" s="86" t="str">
        <f>AGA!$AN$250</f>
        <v>Niet</v>
      </c>
      <c r="NB19" s="86" t="str">
        <f>AGA!$AN$251</f>
        <v>Niet</v>
      </c>
      <c r="NC19" s="86" t="str">
        <f>AGA!$AN$252</f>
        <v>Niet</v>
      </c>
      <c r="ND19" s="86" t="str">
        <f>AGA!$AN$255</f>
        <v>Ja</v>
      </c>
      <c r="NE19" s="86" t="str">
        <f>AGA!$AN$256</f>
        <v>Ja</v>
      </c>
      <c r="NF19" s="86" t="str">
        <f>AGA!$AN$257</f>
        <v>Ja</v>
      </c>
      <c r="NG19" s="86" t="str">
        <f>AGA!$AN$258</f>
        <v>Optie</v>
      </c>
      <c r="NH19" s="86" t="str">
        <f>AGA!$AN$259</f>
        <v>Ja</v>
      </c>
      <c r="NI19" s="86" t="str">
        <f>AGA!$AN$260</f>
        <v>Ja</v>
      </c>
      <c r="NJ19" s="86" t="str">
        <f>AGA!$AN$261</f>
        <v>Ja</v>
      </c>
      <c r="NK19" s="86" t="str">
        <f>AGA!$AN$262</f>
        <v>Ja</v>
      </c>
      <c r="NL19" s="86" t="str">
        <f>AGA!$AN$263</f>
        <v>Ja</v>
      </c>
      <c r="NM19" s="86" t="str">
        <f>AGA!$AN$264</f>
        <v>Optie</v>
      </c>
      <c r="NN19" s="86" t="str">
        <f>AGA!$AN$265</f>
        <v>Ja</v>
      </c>
      <c r="NO19" s="86" t="str">
        <f>AGA!$AN$266</f>
        <v>Ja</v>
      </c>
      <c r="NP19" s="86" t="str">
        <f>AGA!$AN$267</f>
        <v>Ja</v>
      </c>
      <c r="NQ19" s="86" t="str">
        <f>AGA!$AN$268</f>
        <v>Optie</v>
      </c>
      <c r="NR19" s="86" t="str">
        <f>AGA!$AN$270</f>
        <v>Optie</v>
      </c>
      <c r="NS19" s="86" t="str">
        <f>AGA!$AN$271</f>
        <v>Ja</v>
      </c>
      <c r="NT19" s="86" t="str">
        <f>AGA!$AN$272</f>
        <v>Ja</v>
      </c>
      <c r="NU19" s="86" t="str">
        <f>AGA!$AN$273</f>
        <v>Ja</v>
      </c>
      <c r="NV19" s="86" t="str">
        <f>AGA!$AN$274</f>
        <v>Ja</v>
      </c>
      <c r="NW19" s="86" t="str">
        <f>AGA!$AN$275</f>
        <v>Optie</v>
      </c>
      <c r="NX19" s="86" t="str">
        <f>AGA!$AN$276</f>
        <v>Ja</v>
      </c>
      <c r="NY19" s="86" t="str">
        <f>AGA!$AN$277</f>
        <v>Ja</v>
      </c>
      <c r="NZ19" s="86" t="str">
        <f>AGA!$AN$278</f>
        <v>Ja</v>
      </c>
      <c r="OA19" s="86" t="str">
        <f>AGA!$AN$279</f>
        <v>Ja</v>
      </c>
      <c r="OB19" s="86" t="str">
        <f>AGA!$AN$280</f>
        <v>Ja</v>
      </c>
      <c r="OC19" s="86" t="str">
        <f>AGA!$AN$281</f>
        <v>Ja</v>
      </c>
      <c r="OD19" s="86" t="str">
        <f>AGA!$AN$283</f>
        <v>Nee</v>
      </c>
      <c r="OE19" s="86" t="str">
        <f>AGA!$AN$284</f>
        <v>Niet</v>
      </c>
      <c r="OF19" s="86" t="str">
        <f>AGA!$AN$285</f>
        <v>Niet</v>
      </c>
      <c r="OG19" s="86" t="str">
        <f>AGA!$AN$286</f>
        <v>Niet</v>
      </c>
      <c r="OH19" s="86" t="str">
        <f>AGA!$AN$288</f>
        <v>Ja</v>
      </c>
      <c r="OI19" s="86" t="str">
        <f>AGA!$AN$289</f>
        <v>Ja</v>
      </c>
      <c r="OJ19" s="86" t="str">
        <f>AGA!$AN$290</f>
        <v>Ja</v>
      </c>
      <c r="OK19" s="86" t="str">
        <f>AGA!$AN$291</f>
        <v>Ja</v>
      </c>
      <c r="OL19" s="86" t="str">
        <f>AGA!$AN$292</f>
        <v>Ja</v>
      </c>
      <c r="OM19" s="86" t="str">
        <f>AGA!$AN$293</f>
        <v>Optie</v>
      </c>
      <c r="ON19" s="86" t="str">
        <f>AGA!$AN$294</f>
        <v>Ja</v>
      </c>
      <c r="OO19" s="86" t="str">
        <f>AGA!$AN$295</f>
        <v>Optie</v>
      </c>
      <c r="OP19" s="86" t="str">
        <f>AGA!$AN$296</f>
        <v>Optie</v>
      </c>
      <c r="OQ19" s="86" t="str">
        <f>AGA!$AN$297</f>
        <v>Nee</v>
      </c>
      <c r="OR19" s="86" t="str">
        <f>AGA!$AN$298</f>
        <v>Nee</v>
      </c>
      <c r="OS19" s="86" t="str">
        <f>AGA!$AN$299</f>
        <v>Niet</v>
      </c>
      <c r="OT19" s="86" t="str">
        <f>AGA!$AN$300</f>
        <v>Niet</v>
      </c>
      <c r="OU19" s="86" t="str">
        <f>AGA!$AN$301</f>
        <v>Niet</v>
      </c>
      <c r="OV19" s="86" t="str">
        <f>AGA!$AN$302</f>
        <v>Niet</v>
      </c>
      <c r="OW19" s="86" t="str">
        <f>AGA!$AN$303</f>
        <v>Niet</v>
      </c>
      <c r="OX19" s="86" t="str">
        <f>AGA!$AN$304</f>
        <v>Niet</v>
      </c>
      <c r="OY19" s="86" t="str">
        <f>AGA!$AN$305</f>
        <v>Ja</v>
      </c>
      <c r="OZ19" s="86" t="str">
        <f>AGA!$AN$306</f>
        <v>Ja</v>
      </c>
      <c r="PA19" s="86" t="str">
        <f>AGA!$AN$307</f>
        <v>Ja</v>
      </c>
      <c r="PB19" s="86" t="str">
        <f>AGA!$AN$308</f>
        <v>Ja</v>
      </c>
      <c r="PC19" s="86" t="str">
        <f>AGA!$AN$309</f>
        <v>Ja</v>
      </c>
      <c r="PD19" s="86" t="str">
        <f>AGA!$AN$310</f>
        <v>Ja</v>
      </c>
      <c r="PE19" s="86" t="str">
        <f>AGA!$AN$311</f>
        <v>Ja</v>
      </c>
      <c r="PF19" s="86" t="str">
        <f>AGA!$AN$313</f>
        <v>Nee</v>
      </c>
    </row>
    <row r="20" spans="1:422" hidden="1" x14ac:dyDescent="0.25">
      <c r="A20" s="86"/>
      <c r="B20" s="225"/>
      <c r="C20" s="86"/>
      <c r="D20" s="86"/>
      <c r="E20" s="86"/>
      <c r="F20" s="86"/>
      <c r="G20" s="86"/>
      <c r="H20" s="86"/>
      <c r="I20" s="224"/>
      <c r="J20" s="224"/>
      <c r="K20" s="86"/>
      <c r="L20" s="110"/>
      <c r="M20" s="224" t="s">
        <v>912</v>
      </c>
      <c r="N20" s="224" t="s">
        <v>911</v>
      </c>
      <c r="O20" s="224" t="str">
        <f>TG!AJ1</f>
        <v>Verwijderen</v>
      </c>
      <c r="Q20" s="86" t="str">
        <f>TG!$AJ$2</f>
        <v>Ja</v>
      </c>
      <c r="R20" s="86" t="str">
        <f>TG!$AJ$3</f>
        <v>Ja</v>
      </c>
      <c r="S20" s="86" t="str">
        <f>TG!$AJ$4</f>
        <v>Optie</v>
      </c>
      <c r="T20" s="86" t="str">
        <f>TG!$AJ$5</f>
        <v>Ja</v>
      </c>
      <c r="U20" s="86" t="str">
        <f>TG!$AJ$6</f>
        <v>Ja</v>
      </c>
      <c r="V20" s="86" t="str">
        <f>TG!$AJ$7</f>
        <v>Ja</v>
      </c>
      <c r="W20" s="86" t="str">
        <f>TG!$AJ$8</f>
        <v>Optie</v>
      </c>
      <c r="X20" s="86" t="str">
        <f>TG!$AJ$9</f>
        <v>Ja</v>
      </c>
      <c r="Y20" s="86" t="str">
        <f>TG!$AJ$10</f>
        <v>Optie</v>
      </c>
      <c r="Z20" s="86" t="str">
        <f>TG!$AJ$11</f>
        <v>Optie</v>
      </c>
      <c r="AA20" s="86" t="str">
        <f>TG!$AJ$12</f>
        <v>Optie</v>
      </c>
      <c r="AB20" s="86" t="str">
        <f>TG!$AJ$13</f>
        <v>Niet</v>
      </c>
      <c r="AC20" s="86" t="str">
        <f>TG!$AJ$14</f>
        <v>Niet</v>
      </c>
      <c r="AD20" s="86" t="str">
        <f>TG!$AJ$15</f>
        <v>Niet</v>
      </c>
      <c r="AE20" s="86" t="str">
        <f>TG!$AJ$16</f>
        <v>Niet</v>
      </c>
      <c r="AF20" s="86" t="str">
        <f>TG!$AJ$17</f>
        <v>Niet</v>
      </c>
      <c r="AG20" s="86" t="str">
        <f>TG!$AJ$18</f>
        <v>Niet</v>
      </c>
      <c r="AH20" s="86" t="str">
        <f>TG!$AJ$19</f>
        <v>Niet</v>
      </c>
      <c r="AI20" s="86" t="str">
        <f>TG!$AJ$20</f>
        <v>Niet</v>
      </c>
      <c r="AJ20" s="86" t="str">
        <f>TG!$AJ$21</f>
        <v>Niet</v>
      </c>
      <c r="AK20" s="86" t="str">
        <f>TG!$AJ$22</f>
        <v>Niet</v>
      </c>
      <c r="AL20" s="86" t="str">
        <f>TG!$AJ$23</f>
        <v>Niet</v>
      </c>
      <c r="AM20" s="86" t="str">
        <f>TG!$AJ$24</f>
        <v>Niet</v>
      </c>
      <c r="AN20" s="86" t="str">
        <f>TG!$AJ$25</f>
        <v>Niet</v>
      </c>
      <c r="AO20" s="86" t="str">
        <f>TG!$AJ$26</f>
        <v>Niet</v>
      </c>
      <c r="AP20" s="86" t="str">
        <f>TG!$AJ$27</f>
        <v>Niet</v>
      </c>
      <c r="AQ20" s="86" t="str">
        <f>TG!$AJ$28</f>
        <v>Niet</v>
      </c>
      <c r="AR20" s="86" t="str">
        <f>TG!$AJ$29</f>
        <v>Niet</v>
      </c>
      <c r="AS20" s="86" t="str">
        <f>TG!$AJ$31</f>
        <v>Niet</v>
      </c>
      <c r="AT20" s="86" t="str">
        <f>TG!$AJ$32</f>
        <v>Ja</v>
      </c>
      <c r="AU20" s="86" t="str">
        <f>TG!$AJ$33</f>
        <v>Nee</v>
      </c>
      <c r="AV20" s="86" t="str">
        <f>TG!$AJ$34</f>
        <v>Ja</v>
      </c>
      <c r="AW20" s="86" t="str">
        <f>TG!$AJ$35</f>
        <v>Ja</v>
      </c>
      <c r="AX20" s="86" t="str">
        <f>TG!$AJ$36</f>
        <v>Ja</v>
      </c>
      <c r="AY20" s="86" t="str">
        <f>TG!$AJ$38</f>
        <v>Niet</v>
      </c>
      <c r="AZ20" s="86" t="str">
        <f>TG!$AJ$39</f>
        <v>Niet</v>
      </c>
      <c r="BA20" s="86" t="str">
        <f>TG!$AJ$40</f>
        <v>Niet</v>
      </c>
      <c r="BB20" s="86" t="str">
        <f>TG!$AJ$41</f>
        <v>Niet</v>
      </c>
      <c r="BC20" s="86" t="str">
        <f>TG!$AJ$42</f>
        <v>Niet</v>
      </c>
      <c r="BD20" s="86" t="str">
        <f>TG!$AJ$43</f>
        <v>Niet</v>
      </c>
      <c r="BE20" s="86" t="str">
        <f>TG!$AJ$44</f>
        <v>Niet</v>
      </c>
      <c r="BF20" s="86" t="str">
        <f>TG!$AJ$45</f>
        <v>Niet</v>
      </c>
      <c r="BG20" s="86" t="str">
        <f>TG!$AJ$46</f>
        <v>Niet</v>
      </c>
      <c r="BH20" s="86" t="str">
        <f>TG!$AJ$47</f>
        <v>Niet</v>
      </c>
      <c r="BI20" s="86" t="str">
        <f>TG!$AJ$48</f>
        <v>Niet</v>
      </c>
      <c r="BJ20" s="86" t="str">
        <f>TG!$AJ$49</f>
        <v>Niet</v>
      </c>
      <c r="BK20" s="86" t="str">
        <f>TG!$AJ$50</f>
        <v>Niet</v>
      </c>
      <c r="BL20" s="86" t="str">
        <f>TG!$AJ$51</f>
        <v>Niet</v>
      </c>
      <c r="BM20" s="86" t="str">
        <f>TG!$AJ$52</f>
        <v>Niet</v>
      </c>
      <c r="BN20" s="86" t="str">
        <f>TG!$AJ$53</f>
        <v>Niet</v>
      </c>
      <c r="BO20" s="86" t="str">
        <f>TG!$AJ$54</f>
        <v>Niet</v>
      </c>
      <c r="BP20" s="86" t="str">
        <f>TG!$AJ$55</f>
        <v>Niet</v>
      </c>
      <c r="BQ20" s="86" t="str">
        <f>TG!$AJ$56</f>
        <v>Niet</v>
      </c>
      <c r="BR20" s="86" t="str">
        <f>TG!$AJ$58</f>
        <v>Niet</v>
      </c>
      <c r="BS20" s="86" t="str">
        <f>TG!$AJ$59</f>
        <v>Niet</v>
      </c>
      <c r="BT20" s="86" t="str">
        <f>TG!$AJ$60</f>
        <v>Niet</v>
      </c>
      <c r="BU20" s="86" t="str">
        <f>TG!$AJ$61</f>
        <v>Niet</v>
      </c>
      <c r="BV20" s="86" t="str">
        <f>TG!$AJ$62</f>
        <v>Niet</v>
      </c>
      <c r="BW20" s="86" t="str">
        <f>TG!$AJ$63</f>
        <v>Niet</v>
      </c>
      <c r="BX20" s="86" t="str">
        <f>TG!$AJ$65</f>
        <v>Niet</v>
      </c>
      <c r="BY20" s="86" t="str">
        <f>TG!$AJ$66</f>
        <v>Niet</v>
      </c>
      <c r="BZ20" s="86" t="str">
        <f>TG!$AJ$67</f>
        <v>Niet</v>
      </c>
      <c r="CA20" s="86" t="str">
        <f>TG!$AJ$68</f>
        <v>Niet</v>
      </c>
      <c r="CB20" s="86" t="str">
        <f>TG!$AJ$69</f>
        <v>Niet</v>
      </c>
      <c r="CC20" s="86" t="str">
        <f>TG!$AJ$70</f>
        <v>Niet</v>
      </c>
      <c r="CD20" s="86" t="str">
        <f>TG!$AJ$71</f>
        <v>Niet</v>
      </c>
      <c r="CE20" s="86" t="str">
        <f>TG!$AJ$72</f>
        <v>Niet</v>
      </c>
      <c r="CF20" s="86" t="str">
        <f>TG!$AJ$73</f>
        <v>Niet</v>
      </c>
      <c r="CG20" s="86" t="str">
        <f>TG!$AJ$74</f>
        <v>Niet</v>
      </c>
      <c r="CH20" s="86" t="str">
        <f>TG!$AJ$75</f>
        <v>Niet</v>
      </c>
      <c r="CI20" s="86" t="str">
        <f>TG!$AJ$76</f>
        <v>Niet</v>
      </c>
      <c r="CJ20" s="86" t="str">
        <f>TG!$AJ$77</f>
        <v>Ja</v>
      </c>
      <c r="CK20" s="86" t="str">
        <f>TG!$AJ$78</f>
        <v>Ja</v>
      </c>
      <c r="CL20" s="86" t="str">
        <f>TG!$AJ$79</f>
        <v>Ja</v>
      </c>
      <c r="CM20" s="86" t="str">
        <f>TG!$AJ$80</f>
        <v>Ja</v>
      </c>
      <c r="CN20" s="86" t="str">
        <f>TG!$AJ$81</f>
        <v>Ja</v>
      </c>
      <c r="CO20" s="86" t="str">
        <f>TG!$AJ$82</f>
        <v>Ja</v>
      </c>
      <c r="CP20" s="86" t="str">
        <f>TG!$AJ$83</f>
        <v>Ja</v>
      </c>
      <c r="CQ20" s="86" t="str">
        <f>TG!$AJ$84</f>
        <v>Ja</v>
      </c>
      <c r="CR20" s="86" t="str">
        <f>TG!$AJ$85</f>
        <v>Nee</v>
      </c>
      <c r="CS20" s="86" t="str">
        <f>TG!$AJ$86</f>
        <v>Nee</v>
      </c>
      <c r="CT20" s="86" t="str">
        <f>TG!$AJ$87</f>
        <v>Ja</v>
      </c>
      <c r="CU20" s="86" t="str">
        <f>TG!$AJ$88</f>
        <v>Ja</v>
      </c>
      <c r="CV20" s="86" t="str">
        <f>TG!$AJ$89</f>
        <v>Optie</v>
      </c>
      <c r="CW20" s="86" t="str">
        <f>TG!$AJ$90</f>
        <v>Ja</v>
      </c>
      <c r="CX20" s="86" t="str">
        <f>TG!$AJ$91</f>
        <v>Ja</v>
      </c>
      <c r="CY20" s="86" t="str">
        <f>TG!$AJ$92</f>
        <v>Ja</v>
      </c>
      <c r="CZ20" s="86" t="str">
        <f>TG!$AJ$94</f>
        <v>Niet</v>
      </c>
      <c r="DA20" s="86" t="str">
        <f>TG!$AJ$95</f>
        <v>Niet</v>
      </c>
      <c r="DB20" s="86" t="str">
        <f>TG!$AJ$96</f>
        <v>Niet</v>
      </c>
      <c r="DC20" s="86" t="str">
        <f>TG!$AJ$97</f>
        <v>Niet</v>
      </c>
      <c r="DD20" s="86" t="str">
        <f>TG!$AJ$98</f>
        <v>Niet</v>
      </c>
      <c r="DE20" s="86" t="str">
        <f>TG!$AJ$99</f>
        <v>Niet</v>
      </c>
      <c r="DF20" s="86" t="str">
        <f>TG!$AJ$103</f>
        <v>Ja</v>
      </c>
      <c r="DG20" s="86" t="str">
        <f>TG!$AJ$104</f>
        <v>Ja</v>
      </c>
      <c r="DH20" s="86" t="str">
        <f>TG!$AJ$105</f>
        <v>Nee</v>
      </c>
      <c r="DI20" s="86" t="str">
        <f>TG!$AJ$106</f>
        <v>Ja</v>
      </c>
      <c r="DJ20" s="86" t="str">
        <f>TG!$AJ$107</f>
        <v>Ja</v>
      </c>
      <c r="DK20" s="86" t="str">
        <f>TG!$AJ$108</f>
        <v>Optie</v>
      </c>
      <c r="DL20" s="86" t="str">
        <f>TG!$AJ$109</f>
        <v>Ja</v>
      </c>
      <c r="DM20" s="86" t="str">
        <f>TG!$AJ$110</f>
        <v>Ja</v>
      </c>
      <c r="DN20" s="86" t="str">
        <f>TG!$AJ$111</f>
        <v>Niet</v>
      </c>
      <c r="DO20" s="86" t="str">
        <f>TG!$AJ$112</f>
        <v>Niet</v>
      </c>
      <c r="DP20" s="86"/>
      <c r="DQ20" s="86" t="str">
        <f>AGA!$AO$2</f>
        <v>Niet</v>
      </c>
      <c r="DR20" s="86" t="str">
        <f>AGA!$AO$3</f>
        <v>Niet</v>
      </c>
      <c r="DS20" s="86" t="str">
        <f>AGA!$AO$4</f>
        <v>Niet</v>
      </c>
      <c r="DT20" s="86" t="str">
        <f>AGA!$AO$5</f>
        <v>Niet</v>
      </c>
      <c r="DU20" s="86" t="str">
        <f>AGA!$AO$6</f>
        <v>Niet</v>
      </c>
      <c r="DV20" s="86" t="str">
        <f>AGA!$AO$7</f>
        <v>Niet</v>
      </c>
      <c r="DW20" s="86" t="str">
        <f>AGA!$AO$8</f>
        <v>Niet</v>
      </c>
      <c r="DX20" s="86" t="str">
        <f>AGA!$AO$9</f>
        <v>Niet</v>
      </c>
      <c r="DY20" s="86" t="str">
        <f>AGA!$AO$10</f>
        <v>Niet</v>
      </c>
      <c r="DZ20" s="86" t="str">
        <f>AGA!$AO$11</f>
        <v>Niet</v>
      </c>
      <c r="EA20" s="86" t="str">
        <f>AGA!$AO$12</f>
        <v>Niet</v>
      </c>
      <c r="EB20" s="86" t="str">
        <f>AGA!$AO$13</f>
        <v>Niet</v>
      </c>
      <c r="EC20" s="86" t="str">
        <f>AGA!$AO$14</f>
        <v>Niet</v>
      </c>
      <c r="ED20" s="86" t="str">
        <f>AGA!$AO$15</f>
        <v>Niet</v>
      </c>
      <c r="EE20" s="86" t="str">
        <f>AGA!$AO$16</f>
        <v>Niet</v>
      </c>
      <c r="EF20" s="86" t="str">
        <f>AGA!$AO$17</f>
        <v>Niet</v>
      </c>
      <c r="EG20" s="86" t="str">
        <f>AGA!$AO$18</f>
        <v>Niet</v>
      </c>
      <c r="EH20" s="86" t="str">
        <f>AGA!$AO$19</f>
        <v>Niet</v>
      </c>
      <c r="EI20" s="86" t="str">
        <f>AGA!$AO$20</f>
        <v>Niet</v>
      </c>
      <c r="EJ20" s="86" t="str">
        <f>AGA!$AO$21</f>
        <v>Niet</v>
      </c>
      <c r="EK20" s="86" t="str">
        <f>AGA!$AO$22</f>
        <v>Niet</v>
      </c>
      <c r="EL20" s="86" t="str">
        <f>AGA!$AO$23</f>
        <v>Niet</v>
      </c>
      <c r="EM20" s="86" t="str">
        <f>AGA!$AO$24</f>
        <v>Niet</v>
      </c>
      <c r="EN20" s="86" t="str">
        <f>AGA!$AO$25</f>
        <v>Niet</v>
      </c>
      <c r="EO20" s="86" t="str">
        <f>AGA!$AO$26</f>
        <v>Niet</v>
      </c>
      <c r="EP20" s="86" t="str">
        <f>AGA!$AO$27</f>
        <v>Niet</v>
      </c>
      <c r="EQ20" s="86" t="str">
        <f>AGA!$AO$28</f>
        <v>Niet</v>
      </c>
      <c r="ER20" s="86" t="str">
        <f>AGA!$AO$29</f>
        <v>Niet</v>
      </c>
      <c r="ES20" s="86" t="str">
        <f>AGA!$AO$30</f>
        <v>Niet</v>
      </c>
      <c r="ET20" s="86" t="str">
        <f>AGA!$AO$31</f>
        <v>Niet</v>
      </c>
      <c r="EU20" s="86" t="str">
        <f>AGA!$AO$32</f>
        <v>Niet</v>
      </c>
      <c r="EV20" s="86" t="str">
        <f>AGA!$AO$33</f>
        <v>Niet</v>
      </c>
      <c r="EW20" s="86" t="str">
        <f>AGA!$AO$34</f>
        <v>Niet</v>
      </c>
      <c r="EX20" s="86" t="str">
        <f>AGA!$AO$35</f>
        <v>Niet</v>
      </c>
      <c r="EY20" s="86" t="str">
        <f>AGA!$AO$36</f>
        <v>Niet</v>
      </c>
      <c r="EZ20" s="86" t="str">
        <f>AGA!$AO$37</f>
        <v>Niet</v>
      </c>
      <c r="FA20" s="86" t="str">
        <f>AGA!$AO$38</f>
        <v>Niet</v>
      </c>
      <c r="FB20" s="86" t="str">
        <f>AGA!$AO$39</f>
        <v>Niet</v>
      </c>
      <c r="FC20" s="86" t="str">
        <f>AGA!$AO$40</f>
        <v>Niet</v>
      </c>
      <c r="FD20" s="86" t="str">
        <f>AGA!$AO$41</f>
        <v>Niet</v>
      </c>
      <c r="FE20" s="86" t="str">
        <f>AGA!$AO$42</f>
        <v>Niet</v>
      </c>
      <c r="FF20" s="86" t="str">
        <f>AGA!$AO$43</f>
        <v>Niet</v>
      </c>
      <c r="FG20" s="86" t="str">
        <f>AGA!$AO$44</f>
        <v>Niet</v>
      </c>
      <c r="FH20" s="86" t="str">
        <f>AGA!$AO$45</f>
        <v>Niet</v>
      </c>
      <c r="FI20" s="86" t="str">
        <f>AGA!$AO$46</f>
        <v>Niet</v>
      </c>
      <c r="FJ20" s="86" t="str">
        <f>AGA!$AO$47</f>
        <v>Niet</v>
      </c>
      <c r="FK20" s="86" t="str">
        <f>AGA!$AO$48</f>
        <v>Niet</v>
      </c>
      <c r="FL20" s="86" t="str">
        <f>AGA!$AO$49</f>
        <v>Niet</v>
      </c>
      <c r="FM20" s="86" t="str">
        <f>AGA!$AO$50</f>
        <v>Niet</v>
      </c>
      <c r="FN20" s="86" t="str">
        <f>AGA!$AO$51</f>
        <v>Niet</v>
      </c>
      <c r="FO20" s="86" t="str">
        <f>AGA!$AO$52</f>
        <v>Niet</v>
      </c>
      <c r="FP20" s="86" t="str">
        <f>AGA!$AO$53</f>
        <v>Niet</v>
      </c>
      <c r="FQ20" s="86" t="str">
        <f>AGA!$AO$54</f>
        <v>Niet</v>
      </c>
      <c r="FR20" s="86" t="str">
        <f>AGA!$AO$55</f>
        <v>Niet</v>
      </c>
      <c r="FS20" s="86" t="str">
        <f>AGA!$AO$56</f>
        <v>Niet</v>
      </c>
      <c r="FT20" s="86" t="str">
        <f>AGA!$AO$57</f>
        <v>Niet</v>
      </c>
      <c r="FU20" s="86" t="str">
        <f>AGA!$AO$58</f>
        <v>Niet</v>
      </c>
      <c r="FV20" s="86" t="str">
        <f>AGA!$AO$59</f>
        <v>Niet</v>
      </c>
      <c r="FW20" s="86" t="str">
        <f>AGA!$AO$60</f>
        <v>Niet</v>
      </c>
      <c r="FX20" s="86" t="str">
        <f>AGA!$AO$61</f>
        <v>Niet</v>
      </c>
      <c r="FY20" s="86" t="str">
        <f>AGA!$AO$62</f>
        <v>Niet</v>
      </c>
      <c r="FZ20" s="86" t="str">
        <f>AGA!$AO$63</f>
        <v>Niet</v>
      </c>
      <c r="GA20" s="86" t="str">
        <f>AGA!$AO$64</f>
        <v>Niet</v>
      </c>
      <c r="GB20" s="86" t="str">
        <f>AGA!$AO$65</f>
        <v>Niet</v>
      </c>
      <c r="GC20" s="86" t="str">
        <f>AGA!$AO$66</f>
        <v>Niet</v>
      </c>
      <c r="GD20" s="86" t="str">
        <f>AGA!$AO$67</f>
        <v>Niet</v>
      </c>
      <c r="GE20" s="86" t="str">
        <f>AGA!$AO$68</f>
        <v>Niet</v>
      </c>
      <c r="GF20" s="86" t="str">
        <f>AGA!$AO$69</f>
        <v>Niet</v>
      </c>
      <c r="GG20" s="86" t="str">
        <f>AGA!$AO$70</f>
        <v>Niet</v>
      </c>
      <c r="GH20" s="86" t="str">
        <f>AGA!$AO$71</f>
        <v>Niet</v>
      </c>
      <c r="GI20" s="86" t="str">
        <f>AGA!$AO$72</f>
        <v>Niet</v>
      </c>
      <c r="GJ20" s="86" t="str">
        <f>AGA!$AO$73</f>
        <v>Niet</v>
      </c>
      <c r="GK20" s="86" t="str">
        <f>AGA!$AO$74</f>
        <v>Niet</v>
      </c>
      <c r="GL20" s="86" t="str">
        <f>AGA!$AO$75</f>
        <v>Niet</v>
      </c>
      <c r="GM20" s="86" t="str">
        <f>AGA!$AO$76</f>
        <v>Niet</v>
      </c>
      <c r="GN20" s="86" t="str">
        <f>AGA!$AO$77</f>
        <v>Niet</v>
      </c>
      <c r="GO20" s="86" t="str">
        <f>AGA!$AO$78</f>
        <v>Niet</v>
      </c>
      <c r="GP20" s="86" t="str">
        <f>AGA!$AO$79</f>
        <v>Niet</v>
      </c>
      <c r="GQ20" s="86" t="str">
        <f>AGA!$AO$80</f>
        <v>Niet</v>
      </c>
      <c r="GR20" s="86" t="str">
        <f>AGA!$AO$81</f>
        <v>Niet</v>
      </c>
      <c r="GS20" s="86" t="str">
        <f>AGA!$AO$82</f>
        <v>Niet</v>
      </c>
      <c r="GT20" s="86" t="str">
        <f>AGA!$AO$83</f>
        <v>Niet</v>
      </c>
      <c r="GU20" s="86" t="str">
        <f>AGA!$AO$84</f>
        <v>Niet</v>
      </c>
      <c r="GV20" s="86" t="str">
        <f>AGA!$AO$85</f>
        <v>Niet</v>
      </c>
      <c r="GW20" s="86" t="str">
        <f>AGA!$AO$86</f>
        <v>Niet</v>
      </c>
      <c r="GX20" s="86" t="str">
        <f>AGA!$AO$87</f>
        <v>Niet</v>
      </c>
      <c r="GY20" s="86" t="str">
        <f>AGA!$AO$88</f>
        <v>Niet</v>
      </c>
      <c r="GZ20" s="86" t="str">
        <f>AGA!$AO$89</f>
        <v>Niet</v>
      </c>
      <c r="HA20" s="86" t="str">
        <f>AGA!$AO$90</f>
        <v>Niet</v>
      </c>
      <c r="HB20" s="86" t="str">
        <f>AGA!$AO$91</f>
        <v>Niet</v>
      </c>
      <c r="HC20" s="86" t="str">
        <f>AGA!$AO$92</f>
        <v>Niet</v>
      </c>
      <c r="HD20" s="86" t="str">
        <f>AGA!$AO$93</f>
        <v>Niet</v>
      </c>
      <c r="HE20" s="86" t="str">
        <f>AGA!$AO$94</f>
        <v>Niet</v>
      </c>
      <c r="HF20" s="86" t="str">
        <f>AGA!$AO$95</f>
        <v>Niet</v>
      </c>
      <c r="HG20" s="86" t="str">
        <f>AGA!$AO$96</f>
        <v>Niet</v>
      </c>
      <c r="HH20" s="86" t="str">
        <f>AGA!$AO$97</f>
        <v>Niet</v>
      </c>
      <c r="HI20" s="86" t="str">
        <f>AGA!$AO$98</f>
        <v>Niet</v>
      </c>
      <c r="HJ20" s="86" t="str">
        <f>AGA!$AO$99</f>
        <v>Niet</v>
      </c>
      <c r="HK20" s="86" t="str">
        <f>AGA!$AO$100</f>
        <v>Niet</v>
      </c>
      <c r="HL20" s="86" t="str">
        <f>AGA!$AO$101</f>
        <v>Niet</v>
      </c>
      <c r="HM20" s="86" t="str">
        <f>AGA!$AO$102</f>
        <v>Niet</v>
      </c>
      <c r="HN20" s="86" t="str">
        <f>AGA!$AO$103</f>
        <v>Niet</v>
      </c>
      <c r="HO20" s="86" t="str">
        <f>AGA!$AO$104</f>
        <v>Niet</v>
      </c>
      <c r="HP20" s="86" t="str">
        <f>AGA!$AO$105</f>
        <v>Niet</v>
      </c>
      <c r="HQ20" s="86" t="str">
        <f>AGA!$AO$106</f>
        <v>Niet</v>
      </c>
      <c r="HR20" s="86" t="str">
        <f>AGA!$AO$107</f>
        <v>Niet</v>
      </c>
      <c r="HS20" s="86" t="str">
        <f>AGA!$AO$108</f>
        <v>Niet</v>
      </c>
      <c r="HT20" s="86" t="str">
        <f>AGA!$AO$109</f>
        <v>Niet</v>
      </c>
      <c r="HU20" s="86" t="str">
        <f>AGA!$AO$110</f>
        <v>Niet</v>
      </c>
      <c r="HV20" s="86" t="str">
        <f>AGA!$AO$111</f>
        <v>Niet</v>
      </c>
      <c r="HW20" s="86" t="str">
        <f>AGA!$AO$112</f>
        <v>Niet</v>
      </c>
      <c r="HX20" s="86" t="str">
        <f>AGA!$AO$113</f>
        <v>Niet</v>
      </c>
      <c r="HY20" s="86" t="str">
        <f>AGA!$AO$114</f>
        <v>Niet</v>
      </c>
      <c r="HZ20" s="86" t="str">
        <f>AGA!$AO$115</f>
        <v>Niet</v>
      </c>
      <c r="IA20" s="86" t="str">
        <f>AGA!$AO$116</f>
        <v>Niet</v>
      </c>
      <c r="IB20" s="86" t="str">
        <f>AGA!$AO$117</f>
        <v>Niet</v>
      </c>
      <c r="IC20" s="86" t="str">
        <f>AGA!$AO$118</f>
        <v>Niet</v>
      </c>
      <c r="ID20" s="86" t="str">
        <f>AGA!$AO$119</f>
        <v>Niet</v>
      </c>
      <c r="IE20" s="86" t="str">
        <f>AGA!$AO$120</f>
        <v>Niet</v>
      </c>
      <c r="IF20" s="86" t="str">
        <f>AGA!$AO$121</f>
        <v>Niet</v>
      </c>
      <c r="IG20" s="86" t="str">
        <f>AGA!$AO$122</f>
        <v>Niet</v>
      </c>
      <c r="IH20" s="86" t="str">
        <f>AGA!$AO$123</f>
        <v>Niet</v>
      </c>
      <c r="II20" s="86" t="str">
        <f>AGA!$AO$124</f>
        <v>Niet</v>
      </c>
      <c r="IJ20" s="86" t="str">
        <f>AGA!$AO$125</f>
        <v>Niet</v>
      </c>
      <c r="IK20" s="86" t="str">
        <f>AGA!$AO$126</f>
        <v>Niet</v>
      </c>
      <c r="IL20" s="86" t="str">
        <f>AGA!$AO$127</f>
        <v>Niet</v>
      </c>
      <c r="IM20" s="86" t="str">
        <f>AGA!$AO$128</f>
        <v>Niet</v>
      </c>
      <c r="IN20" s="86" t="str">
        <f>AGA!$AO$129</f>
        <v>Niet</v>
      </c>
      <c r="IO20" s="86" t="str">
        <f>AGA!$AO$130</f>
        <v>Niet</v>
      </c>
      <c r="IP20" s="86" t="str">
        <f>AGA!$AO$131</f>
        <v>Niet</v>
      </c>
      <c r="IQ20" s="86" t="str">
        <f>AGA!$AO$132</f>
        <v>Niet</v>
      </c>
      <c r="IR20" s="86" t="str">
        <f>AGA!$AO$133</f>
        <v>Niet</v>
      </c>
      <c r="IS20" s="86" t="str">
        <f>AGA!$AO$134</f>
        <v>Niet</v>
      </c>
      <c r="IT20" s="86" t="str">
        <f>AGA!$AO$135</f>
        <v>Niet</v>
      </c>
      <c r="IU20" s="86" t="str">
        <f>AGA!$AO$136</f>
        <v>Niet</v>
      </c>
      <c r="IV20" s="86" t="str">
        <f>AGA!$AO$137</f>
        <v>Niet</v>
      </c>
      <c r="IW20" s="86" t="str">
        <f>AGA!$AO$138</f>
        <v>Niet</v>
      </c>
      <c r="IX20" s="86" t="str">
        <f>AGA!$AO$139</f>
        <v>Niet</v>
      </c>
      <c r="IY20" s="86" t="str">
        <f>AGA!$AO$140</f>
        <v>Niet</v>
      </c>
      <c r="IZ20" s="86" t="str">
        <f>AGA!$AO$141</f>
        <v>Niet</v>
      </c>
      <c r="JA20" s="86" t="str">
        <f>AGA!$AO$142</f>
        <v>Niet</v>
      </c>
      <c r="JB20" s="86" t="str">
        <f>AGA!$AO$143</f>
        <v>Niet</v>
      </c>
      <c r="JC20" s="86" t="str">
        <f>AGA!$AO$144</f>
        <v>Niet</v>
      </c>
      <c r="JD20" s="86" t="str">
        <f>AGA!$AO$146</f>
        <v>Niet</v>
      </c>
      <c r="JE20" s="86" t="str">
        <f>AGA!$AO$147</f>
        <v>Niet</v>
      </c>
      <c r="JF20" s="86" t="str">
        <f>AGA!$AO$148</f>
        <v>Niet</v>
      </c>
      <c r="JG20" s="86" t="str">
        <f>AGA!$AO$149</f>
        <v>Niet</v>
      </c>
      <c r="JH20" s="86" t="str">
        <f>AGA!$AO$150</f>
        <v>Niet</v>
      </c>
      <c r="JI20" s="86" t="str">
        <f>AGA!$AO$151</f>
        <v>Niet</v>
      </c>
      <c r="JJ20" s="86" t="str">
        <f>AGA!$AO$152</f>
        <v>Niet</v>
      </c>
      <c r="JK20" s="86" t="str">
        <f>AGA!$AO$153</f>
        <v>Niet</v>
      </c>
      <c r="JL20" s="86" t="str">
        <f>AGA!$AO$154</f>
        <v>Niet</v>
      </c>
      <c r="JM20" s="86" t="str">
        <f>AGA!$AO$155</f>
        <v>Niet</v>
      </c>
      <c r="JN20" s="86" t="str">
        <f>AGA!$AO$156</f>
        <v>Niet</v>
      </c>
      <c r="JO20" s="86" t="str">
        <f>AGA!$AO$157</f>
        <v>Niet</v>
      </c>
      <c r="JP20" s="86" t="str">
        <f>AGA!$AO$158</f>
        <v>Niet</v>
      </c>
      <c r="JQ20" s="86" t="str">
        <f>AGA!$AO$159</f>
        <v>Niet</v>
      </c>
      <c r="JR20" s="86" t="str">
        <f>AGA!$AO$160</f>
        <v>Niet</v>
      </c>
      <c r="JS20" s="86" t="str">
        <f>AGA!$AO$161</f>
        <v>Niet</v>
      </c>
      <c r="JT20" s="86" t="str">
        <f>AGA!$AO$162</f>
        <v>Niet</v>
      </c>
      <c r="JU20" s="86" t="str">
        <f>AGA!$AO$163</f>
        <v>Niet</v>
      </c>
      <c r="JV20" s="86" t="str">
        <f>AGA!$AO$164</f>
        <v>Niet</v>
      </c>
      <c r="JW20" s="86" t="str">
        <f>AGA!$AO$165</f>
        <v>Niet</v>
      </c>
      <c r="JX20" s="86" t="str">
        <f>AGA!$AO$166</f>
        <v>Niet</v>
      </c>
      <c r="JY20" s="86" t="str">
        <f>AGA!$AO$167</f>
        <v>Niet</v>
      </c>
      <c r="JZ20" s="86" t="str">
        <f>AGA!$AO$168</f>
        <v>Niet</v>
      </c>
      <c r="KA20" s="86" t="str">
        <f>AGA!$AO$169</f>
        <v>Niet</v>
      </c>
      <c r="KB20" s="86" t="str">
        <f>AGA!$AO$170</f>
        <v>Niet</v>
      </c>
      <c r="KC20" s="86" t="str">
        <f>AGA!$AO$171</f>
        <v>Niet</v>
      </c>
      <c r="KD20" s="86" t="str">
        <f>AGA!$AO$172</f>
        <v>Niet</v>
      </c>
      <c r="KE20" s="86" t="str">
        <f>AGA!$AO$173</f>
        <v>Niet</v>
      </c>
      <c r="KF20" s="86" t="str">
        <f>AGA!$AO$174</f>
        <v>Niet</v>
      </c>
      <c r="KG20" s="86" t="str">
        <f>AGA!$AO$175</f>
        <v>Niet</v>
      </c>
      <c r="KH20" s="86" t="str">
        <f>AGA!$AO$176</f>
        <v>Ja</v>
      </c>
      <c r="KI20" s="86" t="str">
        <f>AGA!$AO$177</f>
        <v>Niet</v>
      </c>
      <c r="KJ20" s="86" t="str">
        <f>AGA!$AO$178</f>
        <v>Niet</v>
      </c>
      <c r="KK20" s="86" t="str">
        <f>AGA!$AO$179</f>
        <v>Niet</v>
      </c>
      <c r="KL20" s="86" t="str">
        <f>AGA!$AO$180</f>
        <v>Niet</v>
      </c>
      <c r="KM20" s="86" t="str">
        <f>AGA!$AO$181</f>
        <v>Niet</v>
      </c>
      <c r="KN20" s="86" t="str">
        <f>AGA!$AO$182</f>
        <v>Niet</v>
      </c>
      <c r="KO20" s="86" t="str">
        <f>AGA!$AO$183</f>
        <v>Niet</v>
      </c>
      <c r="KP20" s="86" t="str">
        <f>AGA!$AO$184</f>
        <v>Niet</v>
      </c>
      <c r="KQ20" s="86" t="str">
        <f>AGA!$AO$185</f>
        <v>Niet</v>
      </c>
      <c r="KR20" s="86" t="str">
        <f>AGA!$AO$186</f>
        <v>Niet</v>
      </c>
      <c r="KS20" s="86" t="str">
        <f>AGA!$AO$187</f>
        <v>Niet</v>
      </c>
      <c r="KT20" s="86" t="str">
        <f>AGA!$AO$188</f>
        <v>Niet</v>
      </c>
      <c r="KU20" s="86" t="str">
        <f>AGA!$AO$189</f>
        <v>Niet</v>
      </c>
      <c r="KV20" s="86" t="str">
        <f>AGA!$AO$190</f>
        <v>Niet</v>
      </c>
      <c r="KW20" s="86" t="str">
        <f>AGA!$AO$191</f>
        <v>Niet</v>
      </c>
      <c r="KX20" s="86" t="str">
        <f>AGA!$AO$192</f>
        <v>Niet</v>
      </c>
      <c r="KY20" s="86" t="str">
        <f>AGA!$AO$193</f>
        <v>Niet</v>
      </c>
      <c r="KZ20" s="86" t="str">
        <f>AGA!$AO$194</f>
        <v>Niet</v>
      </c>
      <c r="LA20" s="86" t="str">
        <f>AGA!$AO$195</f>
        <v>Niet</v>
      </c>
      <c r="LB20" s="86" t="str">
        <f>AGA!$AO$196</f>
        <v>Niet</v>
      </c>
      <c r="LC20" s="86" t="str">
        <f>AGA!$AO$198</f>
        <v>Niet</v>
      </c>
      <c r="LD20" s="86" t="str">
        <f>AGA!$AO$199</f>
        <v>Niet</v>
      </c>
      <c r="LE20" s="86" t="str">
        <f>AGA!$AO$200</f>
        <v>Niet</v>
      </c>
      <c r="LF20" s="86" t="str">
        <f>AGA!$AO$201</f>
        <v>Niet</v>
      </c>
      <c r="LG20" s="86" t="str">
        <f>AGA!$AO$202</f>
        <v>Niet</v>
      </c>
      <c r="LH20" s="86" t="str">
        <f>AGA!$AO$203</f>
        <v>Niet</v>
      </c>
      <c r="LI20" s="86" t="str">
        <f>AGA!$AO$204</f>
        <v>Niet</v>
      </c>
      <c r="LJ20" s="86" t="str">
        <f>AGA!$AO$205</f>
        <v>Niet</v>
      </c>
      <c r="LK20" s="86" t="str">
        <f>AGA!$AO$206</f>
        <v>Niet</v>
      </c>
      <c r="LL20" s="86" t="str">
        <f>AGA!$AO$207</f>
        <v>Niet</v>
      </c>
      <c r="LM20" s="86" t="str">
        <f>AGA!$AO$208</f>
        <v>Niet</v>
      </c>
      <c r="LN20" s="86" t="str">
        <f>AGA!$AO$209</f>
        <v>Niet</v>
      </c>
      <c r="LO20" s="86" t="str">
        <f>AGA!$AO$210</f>
        <v>Niet</v>
      </c>
      <c r="LP20" s="86" t="str">
        <f>AGA!$AO$211</f>
        <v>Niet</v>
      </c>
      <c r="LQ20" s="86" t="str">
        <f>AGA!$AO$212</f>
        <v>Niet</v>
      </c>
      <c r="LR20" s="86" t="str">
        <f>AGA!$AO$213</f>
        <v>Niet</v>
      </c>
      <c r="LS20" s="86" t="str">
        <f>AGA!$AO$214</f>
        <v>Niet</v>
      </c>
      <c r="LT20" s="86" t="str">
        <f>AGA!$AO$215</f>
        <v>Niet</v>
      </c>
      <c r="LU20" s="86" t="str">
        <f>AGA!$AO$216</f>
        <v>Niet</v>
      </c>
      <c r="LV20" s="86" t="str">
        <f>AGA!$AO$218</f>
        <v>Niet</v>
      </c>
      <c r="LW20" s="86" t="str">
        <f>AGA!$AO$219</f>
        <v>Niet</v>
      </c>
      <c r="LX20" s="86" t="str">
        <f>AGA!$AO$220</f>
        <v>Niet</v>
      </c>
      <c r="LY20" s="86" t="str">
        <f>AGA!$AO$221</f>
        <v>Niet</v>
      </c>
      <c r="LZ20" s="86" t="str">
        <f>AGA!$AO$222</f>
        <v>Niet</v>
      </c>
      <c r="MA20" s="86" t="str">
        <f>AGA!$AO$223</f>
        <v>Niet</v>
      </c>
      <c r="MB20" s="86" t="str">
        <f>AGA!$AO$224</f>
        <v>Niet</v>
      </c>
      <c r="MC20" s="86" t="str">
        <f>AGA!$AO$225</f>
        <v>Niet</v>
      </c>
      <c r="MD20" s="86" t="str">
        <f>AGA!$AO$226</f>
        <v>Niet</v>
      </c>
      <c r="ME20" s="86" t="str">
        <f>AGA!$AO$227</f>
        <v>Niet</v>
      </c>
      <c r="MF20" s="86" t="str">
        <f>AGA!$AO$228</f>
        <v>Niet</v>
      </c>
      <c r="MG20" s="86" t="str">
        <f>AGA!$AO$229</f>
        <v>Niet</v>
      </c>
      <c r="MH20" s="86" t="str">
        <f>AGA!$AO$230</f>
        <v>Niet</v>
      </c>
      <c r="MI20" s="86" t="str">
        <f>AGA!$AO$231</f>
        <v>Niet</v>
      </c>
      <c r="MJ20" s="86" t="str">
        <f>AGA!$AO$232</f>
        <v>Niet</v>
      </c>
      <c r="MK20" s="86" t="str">
        <f>AGA!$AO$233</f>
        <v>Niet</v>
      </c>
      <c r="ML20" s="86" t="str">
        <f>AGA!$AO$234</f>
        <v>Niet</v>
      </c>
      <c r="MM20" s="86" t="str">
        <f>AGA!$AO$235</f>
        <v>Niet</v>
      </c>
      <c r="MN20" s="86" t="str">
        <f>AGA!$AO$237</f>
        <v>Niet</v>
      </c>
      <c r="MO20" s="86" t="str">
        <f>AGA!$AO$238</f>
        <v>Niet</v>
      </c>
      <c r="MP20" s="86" t="str">
        <f>AGA!$AO$239</f>
        <v>Niet</v>
      </c>
      <c r="MQ20" s="86" t="str">
        <f>AGA!$AO$240</f>
        <v>Niet</v>
      </c>
      <c r="MR20" s="86" t="str">
        <f>AGA!$AO$241</f>
        <v>Niet</v>
      </c>
      <c r="MS20" s="86" t="str">
        <f>AGA!$AO$242</f>
        <v>Niet</v>
      </c>
      <c r="MT20" s="86" t="str">
        <f>AGA!$AO$243</f>
        <v>Niet</v>
      </c>
      <c r="MU20" s="86" t="str">
        <f>AGA!$AO$244</f>
        <v>Niet</v>
      </c>
      <c r="MV20" s="86" t="str">
        <f>AGA!$AO$245</f>
        <v>Niet</v>
      </c>
      <c r="MW20" s="86" t="str">
        <f>AGA!$AO$246</f>
        <v>Niet</v>
      </c>
      <c r="MX20" s="86" t="str">
        <f>AGA!$AO$247</f>
        <v>Niet</v>
      </c>
      <c r="MY20" s="86" t="str">
        <f>AGA!$AO$248</f>
        <v>Niet</v>
      </c>
      <c r="MZ20" s="86" t="str">
        <f>AGA!$AO$249</f>
        <v>Niet</v>
      </c>
      <c r="NA20" s="86" t="str">
        <f>AGA!$AO$250</f>
        <v>Niet</v>
      </c>
      <c r="NB20" s="86" t="str">
        <f>AGA!$AO$251</f>
        <v>Niet</v>
      </c>
      <c r="NC20" s="86" t="str">
        <f>AGA!$AO$252</f>
        <v>Niet</v>
      </c>
      <c r="ND20" s="86" t="str">
        <f>AGA!$AO$255</f>
        <v>Niet</v>
      </c>
      <c r="NE20" s="86" t="str">
        <f>AGA!$AO$256</f>
        <v>Niet</v>
      </c>
      <c r="NF20" s="86" t="str">
        <f>AGA!$AO$257</f>
        <v>Niet</v>
      </c>
      <c r="NG20" s="86" t="str">
        <f>AGA!$AO$258</f>
        <v>Niet</v>
      </c>
      <c r="NH20" s="86" t="str">
        <f>AGA!$AO$259</f>
        <v>Niet</v>
      </c>
      <c r="NI20" s="86" t="str">
        <f>AGA!$AO$260</f>
        <v>Niet</v>
      </c>
      <c r="NJ20" s="86" t="str">
        <f>AGA!$AO$261</f>
        <v>Niet</v>
      </c>
      <c r="NK20" s="86" t="str">
        <f>AGA!$AO$262</f>
        <v>Niet</v>
      </c>
      <c r="NL20" s="86" t="str">
        <f>AGA!$AO$263</f>
        <v>Niet</v>
      </c>
      <c r="NM20" s="86" t="str">
        <f>AGA!$AO$264</f>
        <v>Niet</v>
      </c>
      <c r="NN20" s="86" t="str">
        <f>AGA!$AO$265</f>
        <v>Niet</v>
      </c>
      <c r="NO20" s="86" t="str">
        <f>AGA!$AO$266</f>
        <v>Niet</v>
      </c>
      <c r="NP20" s="86" t="str">
        <f>AGA!$AO$267</f>
        <v>Niet</v>
      </c>
      <c r="NQ20" s="86" t="str">
        <f>AGA!$AO$268</f>
        <v>Niet</v>
      </c>
      <c r="NR20" s="86" t="str">
        <f>AGA!$AO$270</f>
        <v>Niet</v>
      </c>
      <c r="NS20" s="86" t="str">
        <f>AGA!$AO$271</f>
        <v>Niet</v>
      </c>
      <c r="NT20" s="86" t="str">
        <f>AGA!$AO$272</f>
        <v>Niet</v>
      </c>
      <c r="NU20" s="86" t="str">
        <f>AGA!$AO$273</f>
        <v>Niet</v>
      </c>
      <c r="NV20" s="86" t="str">
        <f>AGA!$AO$274</f>
        <v>Niet</v>
      </c>
      <c r="NW20" s="86" t="str">
        <f>AGA!$AO$275</f>
        <v>Ja</v>
      </c>
      <c r="NX20" s="86" t="str">
        <f>AGA!$AO$276</f>
        <v>Ja</v>
      </c>
      <c r="NY20" s="86" t="str">
        <f>AGA!$AO$277</f>
        <v>Ja</v>
      </c>
      <c r="NZ20" s="86" t="str">
        <f>AGA!$AO$278</f>
        <v>Optie</v>
      </c>
      <c r="OA20" s="86" t="str">
        <f>AGA!$AO$279</f>
        <v>Niet</v>
      </c>
      <c r="OB20" s="86" t="str">
        <f>AGA!$AO$280</f>
        <v>Niet</v>
      </c>
      <c r="OC20" s="86" t="str">
        <f>AGA!$AO$281</f>
        <v>Niet</v>
      </c>
      <c r="OD20" s="86" t="str">
        <f>AGA!$AO$283</f>
        <v>Niet</v>
      </c>
      <c r="OE20" s="86" t="str">
        <f>AGA!$AO$284</f>
        <v>Niet</v>
      </c>
      <c r="OF20" s="86" t="str">
        <f>AGA!$AO$285</f>
        <v>Niet</v>
      </c>
      <c r="OG20" s="86" t="str">
        <f>AGA!$AO$286</f>
        <v>Niet</v>
      </c>
      <c r="OH20" s="86" t="str">
        <f>AGA!$AO$288</f>
        <v>Niet</v>
      </c>
      <c r="OI20" s="86" t="str">
        <f>AGA!$AO$289</f>
        <v>Niet</v>
      </c>
      <c r="OJ20" s="86" t="str">
        <f>AGA!$AO$290</f>
        <v>Niet</v>
      </c>
      <c r="OK20" s="86" t="str">
        <f>AGA!$AO$291</f>
        <v>Niet</v>
      </c>
      <c r="OL20" s="86" t="str">
        <f>AGA!$AO$292</f>
        <v>Niet</v>
      </c>
      <c r="OM20" s="86" t="str">
        <f>AGA!$AO$293</f>
        <v>Niet</v>
      </c>
      <c r="ON20" s="86" t="str">
        <f>AGA!$AO$294</f>
        <v>Niet</v>
      </c>
      <c r="OO20" s="86" t="str">
        <f>AGA!$AO$295</f>
        <v>Niet</v>
      </c>
      <c r="OP20" s="86" t="str">
        <f>AGA!$AO$296</f>
        <v>Niet</v>
      </c>
      <c r="OQ20" s="86" t="str">
        <f>AGA!$AO$297</f>
        <v>Niet</v>
      </c>
      <c r="OR20" s="86" t="str">
        <f>AGA!$AO$298</f>
        <v>Niet</v>
      </c>
      <c r="OS20" s="86" t="str">
        <f>AGA!$AO$299</f>
        <v>Niet</v>
      </c>
      <c r="OT20" s="86" t="str">
        <f>AGA!$AO$300</f>
        <v>Niet</v>
      </c>
      <c r="OU20" s="86" t="str">
        <f>AGA!$AO$301</f>
        <v>Niet</v>
      </c>
      <c r="OV20" s="86" t="str">
        <f>AGA!$AO$302</f>
        <v>Niet</v>
      </c>
      <c r="OW20" s="86" t="str">
        <f>AGA!$AO$303</f>
        <v>Niet</v>
      </c>
      <c r="OX20" s="86" t="str">
        <f>AGA!$AO$304</f>
        <v>Niet</v>
      </c>
      <c r="OY20" s="86" t="str">
        <f>AGA!$AO$305</f>
        <v>Niet</v>
      </c>
      <c r="OZ20" s="86" t="str">
        <f>AGA!$AO$306</f>
        <v>Niet</v>
      </c>
      <c r="PA20" s="86" t="str">
        <f>AGA!$AO$307</f>
        <v>Niet</v>
      </c>
      <c r="PB20" s="86" t="str">
        <f>AGA!$AO$308</f>
        <v>Niet</v>
      </c>
      <c r="PC20" s="86" t="str">
        <f>AGA!$AO$309</f>
        <v>Niet</v>
      </c>
      <c r="PD20" s="86" t="str">
        <f>AGA!$AO$310</f>
        <v>Niet</v>
      </c>
      <c r="PE20" s="86" t="str">
        <f>AGA!$AO$311</f>
        <v>Niet</v>
      </c>
      <c r="PF20" s="86" t="str">
        <f>AGA!$AO$313</f>
        <v>Niet</v>
      </c>
    </row>
    <row r="21" spans="1:422" hidden="1" x14ac:dyDescent="0.25">
      <c r="A21" s="86"/>
      <c r="B21" s="225"/>
      <c r="C21" s="86"/>
      <c r="D21" s="86"/>
      <c r="E21" s="86"/>
      <c r="F21" s="86"/>
      <c r="G21" s="86"/>
      <c r="H21" s="86"/>
      <c r="I21" s="224"/>
      <c r="J21" s="224"/>
      <c r="K21" s="86"/>
      <c r="L21" s="110"/>
      <c r="M21" s="224" t="s">
        <v>912</v>
      </c>
      <c r="N21" s="224" t="s">
        <v>911</v>
      </c>
      <c r="O21" s="224" t="str">
        <f>TG!AK1</f>
        <v>Vanuit werkvoorbereiding</v>
      </c>
      <c r="Q21" s="86" t="str">
        <f>TG!$AK$2</f>
        <v>Niet</v>
      </c>
      <c r="R21" s="86" t="str">
        <f>TG!$AK$3</f>
        <v>Niet</v>
      </c>
      <c r="S21" s="86" t="str">
        <f>TG!$AK$4</f>
        <v>Niet</v>
      </c>
      <c r="T21" s="86" t="str">
        <f>TG!$AK$5</f>
        <v>Niet</v>
      </c>
      <c r="U21" s="86" t="str">
        <f>TG!$AK$6</f>
        <v>Niet</v>
      </c>
      <c r="V21" s="86" t="str">
        <f>TG!$AK$7</f>
        <v>Niet</v>
      </c>
      <c r="W21" s="86" t="str">
        <f>TG!$AK$8</f>
        <v>Niet</v>
      </c>
      <c r="X21" s="86" t="str">
        <f>TG!$AK$9</f>
        <v>Niet</v>
      </c>
      <c r="Y21" s="86" t="str">
        <f>TG!$AK$10</f>
        <v>Niet</v>
      </c>
      <c r="Z21" s="86" t="str">
        <f>TG!$AK$11</f>
        <v>Niet</v>
      </c>
      <c r="AA21" s="86" t="str">
        <f>TG!$AK$12</f>
        <v>Niet</v>
      </c>
      <c r="AB21" s="86" t="str">
        <f>TG!$AK$13</f>
        <v>Niet</v>
      </c>
      <c r="AC21" s="86" t="str">
        <f>TG!$AK$14</f>
        <v>Niet</v>
      </c>
      <c r="AD21" s="86" t="str">
        <f>TG!$AK$15</f>
        <v>Niet</v>
      </c>
      <c r="AE21" s="86" t="str">
        <f>TG!$AK$16</f>
        <v>Niet</v>
      </c>
      <c r="AF21" s="86" t="str">
        <f>TG!$AK$17</f>
        <v>Niet</v>
      </c>
      <c r="AG21" s="86" t="str">
        <f>TG!$AK$18</f>
        <v>Niet</v>
      </c>
      <c r="AH21" s="86" t="str">
        <f>TG!$AK$19</f>
        <v>Niet</v>
      </c>
      <c r="AI21" s="86" t="str">
        <f>TG!$AK$20</f>
        <v>Niet</v>
      </c>
      <c r="AJ21" s="86" t="str">
        <f>TG!$AK$21</f>
        <v>Niet</v>
      </c>
      <c r="AK21" s="86" t="str">
        <f>TG!$AK$22</f>
        <v>Niet</v>
      </c>
      <c r="AL21" s="86" t="str">
        <f>TG!$AK$23</f>
        <v>Niet</v>
      </c>
      <c r="AM21" s="86" t="str">
        <f>TG!$AK$24</f>
        <v>Niet</v>
      </c>
      <c r="AN21" s="86" t="str">
        <f>TG!$AK$25</f>
        <v>Niet</v>
      </c>
      <c r="AO21" s="86" t="str">
        <f>TG!$AK$26</f>
        <v>Niet</v>
      </c>
      <c r="AP21" s="86" t="str">
        <f>TG!$AK$27</f>
        <v>Niet</v>
      </c>
      <c r="AQ21" s="86" t="str">
        <f>TG!$AK$28</f>
        <v>Niet</v>
      </c>
      <c r="AR21" s="86" t="str">
        <f>TG!$AK$29</f>
        <v>Niet</v>
      </c>
      <c r="AS21" s="86" t="str">
        <f>TG!$AK$31</f>
        <v>Niet</v>
      </c>
      <c r="AT21" s="86" t="str">
        <f>TG!$AK$32</f>
        <v>Niet</v>
      </c>
      <c r="AU21" s="86" t="str">
        <f>TG!$AK$33</f>
        <v>Niet</v>
      </c>
      <c r="AV21" s="86" t="str">
        <f>TG!$AK$34</f>
        <v>Niet</v>
      </c>
      <c r="AW21" s="86" t="str">
        <f>TG!$AK$35</f>
        <v>Niet</v>
      </c>
      <c r="AX21" s="86" t="str">
        <f>TG!$AK$36</f>
        <v>Niet</v>
      </c>
      <c r="AY21" s="86" t="str">
        <f>TG!$AK$38</f>
        <v>Niet</v>
      </c>
      <c r="AZ21" s="86" t="str">
        <f>TG!$AK$39</f>
        <v>Niet</v>
      </c>
      <c r="BA21" s="86" t="str">
        <f>TG!$AK$40</f>
        <v>Niet</v>
      </c>
      <c r="BB21" s="86" t="str">
        <f>TG!$AK$41</f>
        <v>Niet</v>
      </c>
      <c r="BC21" s="86" t="str">
        <f>TG!$AK$42</f>
        <v>Niet</v>
      </c>
      <c r="BD21" s="86" t="str">
        <f>TG!$AK$43</f>
        <v>Niet</v>
      </c>
      <c r="BE21" s="86" t="str">
        <f>TG!$AK$44</f>
        <v>Niet</v>
      </c>
      <c r="BF21" s="86" t="str">
        <f>TG!$AK$45</f>
        <v>Niet</v>
      </c>
      <c r="BG21" s="86" t="str">
        <f>TG!$AK$46</f>
        <v>Niet</v>
      </c>
      <c r="BH21" s="86" t="str">
        <f>TG!$AK$47</f>
        <v>Niet</v>
      </c>
      <c r="BI21" s="86" t="str">
        <f>TG!$AK$48</f>
        <v>Niet</v>
      </c>
      <c r="BJ21" s="86" t="str">
        <f>TG!$AK$49</f>
        <v>Niet</v>
      </c>
      <c r="BK21" s="86" t="str">
        <f>TG!$AK$50</f>
        <v>Niet</v>
      </c>
      <c r="BL21" s="86" t="str">
        <f>TG!$AK$51</f>
        <v>Niet</v>
      </c>
      <c r="BM21" s="86" t="str">
        <f>TG!$AK$52</f>
        <v>Niet</v>
      </c>
      <c r="BN21" s="86" t="str">
        <f>TG!$AK$53</f>
        <v>Niet</v>
      </c>
      <c r="BO21" s="86" t="str">
        <f>TG!$AK$54</f>
        <v>Niet</v>
      </c>
      <c r="BP21" s="86" t="str">
        <f>TG!$AK$55</f>
        <v>Niet</v>
      </c>
      <c r="BQ21" s="86" t="str">
        <f>TG!$AK$56</f>
        <v>Niet</v>
      </c>
      <c r="BR21" s="86" t="str">
        <f>TG!$AK$58</f>
        <v>Niet</v>
      </c>
      <c r="BS21" s="86" t="str">
        <f>TG!$AK$59</f>
        <v>Niet</v>
      </c>
      <c r="BT21" s="86" t="str">
        <f>TG!$AK$60</f>
        <v>Niet</v>
      </c>
      <c r="BU21" s="86" t="str">
        <f>TG!$AK$61</f>
        <v>Niet</v>
      </c>
      <c r="BV21" s="86" t="str">
        <f>TG!$AK$62</f>
        <v>Niet</v>
      </c>
      <c r="BW21" s="86" t="str">
        <f>TG!$AK$63</f>
        <v>Niet</v>
      </c>
      <c r="BX21" s="86" t="str">
        <f>TG!$AK$65</f>
        <v>Niet</v>
      </c>
      <c r="BY21" s="86" t="str">
        <f>TG!$AK$66</f>
        <v>Niet</v>
      </c>
      <c r="BZ21" s="86" t="str">
        <f>TG!$AK$67</f>
        <v>Niet</v>
      </c>
      <c r="CA21" s="86" t="str">
        <f>TG!$AK$68</f>
        <v>Niet</v>
      </c>
      <c r="CB21" s="86" t="str">
        <f>TG!$AK$69</f>
        <v>Niet</v>
      </c>
      <c r="CC21" s="86" t="str">
        <f>TG!$AK$70</f>
        <v>Niet</v>
      </c>
      <c r="CD21" s="86" t="str">
        <f>TG!$AK$71</f>
        <v>Niet</v>
      </c>
      <c r="CE21" s="86" t="str">
        <f>TG!$AK$72</f>
        <v>Niet</v>
      </c>
      <c r="CF21" s="86" t="str">
        <f>TG!$AK$73</f>
        <v>Niet</v>
      </c>
      <c r="CG21" s="86" t="str">
        <f>TG!$AK$74</f>
        <v>Niet</v>
      </c>
      <c r="CH21" s="86" t="str">
        <f>TG!$AK$75</f>
        <v>Niet</v>
      </c>
      <c r="CI21" s="86" t="str">
        <f>TG!$AK$76</f>
        <v>Niet</v>
      </c>
      <c r="CJ21" s="86" t="str">
        <f>TG!$AK$77</f>
        <v>Niet</v>
      </c>
      <c r="CK21" s="86" t="str">
        <f>TG!$AK$78</f>
        <v>Niet</v>
      </c>
      <c r="CL21" s="86" t="str">
        <f>TG!$AK$79</f>
        <v>Niet</v>
      </c>
      <c r="CM21" s="86" t="str">
        <f>TG!$AK$80</f>
        <v>Niet</v>
      </c>
      <c r="CN21" s="86" t="str">
        <f>TG!$AK$81</f>
        <v>Niet</v>
      </c>
      <c r="CO21" s="86" t="str">
        <f>TG!$AK$82</f>
        <v>Niet</v>
      </c>
      <c r="CP21" s="86" t="str">
        <f>TG!$AK$83</f>
        <v>Niet</v>
      </c>
      <c r="CQ21" s="86" t="str">
        <f>TG!$AK$84</f>
        <v>Niet</v>
      </c>
      <c r="CR21" s="86" t="str">
        <f>TG!$AK$85</f>
        <v>Niet</v>
      </c>
      <c r="CS21" s="86" t="str">
        <f>TG!$AK$86</f>
        <v>Niet</v>
      </c>
      <c r="CT21" s="86" t="str">
        <f>TG!$AK$87</f>
        <v>Niet</v>
      </c>
      <c r="CU21" s="86" t="str">
        <f>TG!$AK$88</f>
        <v>Niet</v>
      </c>
      <c r="CV21" s="86" t="str">
        <f>TG!$AK$89</f>
        <v>Niet</v>
      </c>
      <c r="CW21" s="86" t="str">
        <f>TG!$AK$90</f>
        <v>Niet</v>
      </c>
      <c r="CX21" s="86" t="str">
        <f>TG!$AK$91</f>
        <v>Niet</v>
      </c>
      <c r="CY21" s="86" t="str">
        <f>TG!$AK$92</f>
        <v>Niet</v>
      </c>
      <c r="CZ21" s="86" t="str">
        <f>TG!$AK$94</f>
        <v>Niet</v>
      </c>
      <c r="DA21" s="86" t="str">
        <f>TG!$AK$95</f>
        <v>Niet</v>
      </c>
      <c r="DB21" s="86" t="str">
        <f>TG!$AK$96</f>
        <v>Niet</v>
      </c>
      <c r="DC21" s="86" t="str">
        <f>TG!$AK$97</f>
        <v>Niet</v>
      </c>
      <c r="DD21" s="86" t="str">
        <f>TG!$AK$98</f>
        <v>Niet</v>
      </c>
      <c r="DE21" s="86" t="str">
        <f>TG!$AK$99</f>
        <v>Niet</v>
      </c>
      <c r="DF21" s="86" t="str">
        <f>TG!$AK$103</f>
        <v>Niet</v>
      </c>
      <c r="DG21" s="86" t="str">
        <f>TG!$AK$104</f>
        <v>Niet</v>
      </c>
      <c r="DH21" s="86" t="str">
        <f>TG!$AK$105</f>
        <v>Niet</v>
      </c>
      <c r="DI21" s="86" t="str">
        <f>TG!$AK$106</f>
        <v>Niet</v>
      </c>
      <c r="DJ21" s="86" t="str">
        <f>TG!$AK$107</f>
        <v>Niet</v>
      </c>
      <c r="DK21" s="86" t="str">
        <f>TG!$AK$108</f>
        <v>Niet</v>
      </c>
      <c r="DL21" s="86" t="str">
        <f>TG!$AK$109</f>
        <v>Niet</v>
      </c>
      <c r="DM21" s="86" t="str">
        <f>TG!$AK$110</f>
        <v>Niet</v>
      </c>
      <c r="DN21" s="86" t="str">
        <f>TG!$AK$111</f>
        <v>Niet</v>
      </c>
      <c r="DO21" s="86" t="str">
        <f>TG!$AK$112</f>
        <v>Niet</v>
      </c>
      <c r="DP21" s="86"/>
      <c r="DQ21" s="86" t="str">
        <f>AGA!$AP$2</f>
        <v>Niet</v>
      </c>
      <c r="DR21" s="86" t="str">
        <f>AGA!$AP$3</f>
        <v>Niet</v>
      </c>
      <c r="DS21" s="86" t="str">
        <f>AGA!$AP$4</f>
        <v>Niet</v>
      </c>
      <c r="DT21" s="86" t="str">
        <f>AGA!$AP$5</f>
        <v>Niet</v>
      </c>
      <c r="DU21" s="86" t="str">
        <f>AGA!$AP$6</f>
        <v>Niet</v>
      </c>
      <c r="DV21" s="86" t="str">
        <f>AGA!$AP$7</f>
        <v>Niet</v>
      </c>
      <c r="DW21" s="86" t="str">
        <f>AGA!$AP$8</f>
        <v>Niet</v>
      </c>
      <c r="DX21" s="86" t="str">
        <f>AGA!$AP$9</f>
        <v>Niet</v>
      </c>
      <c r="DY21" s="86" t="str">
        <f>AGA!$AP$10</f>
        <v>Niet</v>
      </c>
      <c r="DZ21" s="86" t="str">
        <f>AGA!$AP$11</f>
        <v>Niet</v>
      </c>
      <c r="EA21" s="86" t="str">
        <f>AGA!$AP$12</f>
        <v>Niet</v>
      </c>
      <c r="EB21" s="86" t="str">
        <f>AGA!$AP$13</f>
        <v>Niet</v>
      </c>
      <c r="EC21" s="86" t="str">
        <f>AGA!$AP$14</f>
        <v>Niet</v>
      </c>
      <c r="ED21" s="86" t="str">
        <f>AGA!$AP$15</f>
        <v>Niet</v>
      </c>
      <c r="EE21" s="86" t="str">
        <f>AGA!$AP$16</f>
        <v>Niet</v>
      </c>
      <c r="EF21" s="86" t="str">
        <f>AGA!$AP$17</f>
        <v>Niet</v>
      </c>
      <c r="EG21" s="86" t="str">
        <f>AGA!$AP$18</f>
        <v>Niet</v>
      </c>
      <c r="EH21" s="86" t="str">
        <f>AGA!$AP$19</f>
        <v>Niet</v>
      </c>
      <c r="EI21" s="86" t="str">
        <f>AGA!$AP$20</f>
        <v>Niet</v>
      </c>
      <c r="EJ21" s="86" t="str">
        <f>AGA!$AP$21</f>
        <v>Niet</v>
      </c>
      <c r="EK21" s="86" t="str">
        <f>AGA!$AP$22</f>
        <v>Niet</v>
      </c>
      <c r="EL21" s="86" t="str">
        <f>AGA!$AP$23</f>
        <v>Niet</v>
      </c>
      <c r="EM21" s="86" t="str">
        <f>AGA!$AP$24</f>
        <v>Niet</v>
      </c>
      <c r="EN21" s="86" t="str">
        <f>AGA!$AP$25</f>
        <v>Niet</v>
      </c>
      <c r="EO21" s="86" t="str">
        <f>AGA!$AP$26</f>
        <v>Niet</v>
      </c>
      <c r="EP21" s="86" t="str">
        <f>AGA!$AP$27</f>
        <v>Niet</v>
      </c>
      <c r="EQ21" s="86" t="str">
        <f>AGA!$AP$28</f>
        <v>Niet</v>
      </c>
      <c r="ER21" s="86" t="str">
        <f>AGA!$AP$29</f>
        <v>Niet</v>
      </c>
      <c r="ES21" s="86" t="str">
        <f>AGA!$AP$30</f>
        <v>Niet</v>
      </c>
      <c r="ET21" s="86" t="str">
        <f>AGA!$AP$31</f>
        <v>Niet</v>
      </c>
      <c r="EU21" s="86" t="str">
        <f>AGA!$AP$32</f>
        <v>Niet</v>
      </c>
      <c r="EV21" s="86" t="str">
        <f>AGA!$AP$33</f>
        <v>Niet</v>
      </c>
      <c r="EW21" s="86" t="str">
        <f>AGA!$AP$34</f>
        <v>Niet</v>
      </c>
      <c r="EX21" s="86" t="str">
        <f>AGA!$AP$35</f>
        <v>Niet</v>
      </c>
      <c r="EY21" s="86" t="str">
        <f>AGA!$AP$36</f>
        <v>Niet</v>
      </c>
      <c r="EZ21" s="86" t="str">
        <f>AGA!$AP$37</f>
        <v>Niet</v>
      </c>
      <c r="FA21" s="86" t="str">
        <f>AGA!$AP$38</f>
        <v>Niet</v>
      </c>
      <c r="FB21" s="86" t="str">
        <f>AGA!$AP$39</f>
        <v>Niet</v>
      </c>
      <c r="FC21" s="86" t="str">
        <f>AGA!$AP$40</f>
        <v>Niet</v>
      </c>
      <c r="FD21" s="86" t="str">
        <f>AGA!$AP$41</f>
        <v>Niet</v>
      </c>
      <c r="FE21" s="86" t="str">
        <f>AGA!$AP$42</f>
        <v>Niet</v>
      </c>
      <c r="FF21" s="86" t="str">
        <f>AGA!$AP$43</f>
        <v>Niet</v>
      </c>
      <c r="FG21" s="86" t="str">
        <f>AGA!$AP$44</f>
        <v>Niet</v>
      </c>
      <c r="FH21" s="86" t="str">
        <f>AGA!$AP$45</f>
        <v>Niet</v>
      </c>
      <c r="FI21" s="86" t="str">
        <f>AGA!$AP$46</f>
        <v>Niet</v>
      </c>
      <c r="FJ21" s="86" t="str">
        <f>AGA!$AP$47</f>
        <v>Niet</v>
      </c>
      <c r="FK21" s="86" t="str">
        <f>AGA!$AP$48</f>
        <v>Niet</v>
      </c>
      <c r="FL21" s="86" t="str">
        <f>AGA!$AP$49</f>
        <v>Niet</v>
      </c>
      <c r="FM21" s="86" t="str">
        <f>AGA!$AP$50</f>
        <v>Niet</v>
      </c>
      <c r="FN21" s="86" t="str">
        <f>AGA!$AP$51</f>
        <v>Niet</v>
      </c>
      <c r="FO21" s="86" t="str">
        <f>AGA!$AP$52</f>
        <v>Niet</v>
      </c>
      <c r="FP21" s="86" t="str">
        <f>AGA!$AP$53</f>
        <v>Niet</v>
      </c>
      <c r="FQ21" s="86" t="str">
        <f>AGA!$AP$54</f>
        <v>Niet</v>
      </c>
      <c r="FR21" s="86" t="str">
        <f>AGA!$AP$55</f>
        <v>Niet</v>
      </c>
      <c r="FS21" s="86" t="str">
        <f>AGA!$AP$56</f>
        <v>Niet</v>
      </c>
      <c r="FT21" s="86" t="str">
        <f>AGA!$AP$57</f>
        <v>Niet</v>
      </c>
      <c r="FU21" s="86" t="str">
        <f>AGA!$AP$58</f>
        <v>Niet</v>
      </c>
      <c r="FV21" s="86" t="str">
        <f>AGA!$AP$59</f>
        <v>Niet</v>
      </c>
      <c r="FW21" s="86" t="str">
        <f>AGA!$AP$60</f>
        <v>Niet</v>
      </c>
      <c r="FX21" s="86" t="str">
        <f>AGA!$AP$61</f>
        <v>Niet</v>
      </c>
      <c r="FY21" s="86" t="str">
        <f>AGA!$AP$62</f>
        <v>Niet</v>
      </c>
      <c r="FZ21" s="86" t="str">
        <f>AGA!$AP$63</f>
        <v>Niet</v>
      </c>
      <c r="GA21" s="86" t="str">
        <f>AGA!$AP$64</f>
        <v>Niet</v>
      </c>
      <c r="GB21" s="86" t="str">
        <f>AGA!$AP$65</f>
        <v>Niet</v>
      </c>
      <c r="GC21" s="86" t="str">
        <f>AGA!$AP$66</f>
        <v>Niet</v>
      </c>
      <c r="GD21" s="86" t="str">
        <f>AGA!$AP$67</f>
        <v>Niet</v>
      </c>
      <c r="GE21" s="86" t="str">
        <f>AGA!$AP$68</f>
        <v>Niet</v>
      </c>
      <c r="GF21" s="86" t="str">
        <f>AGA!$AP$69</f>
        <v>Niet</v>
      </c>
      <c r="GG21" s="86" t="str">
        <f>AGA!$AP$70</f>
        <v>Niet</v>
      </c>
      <c r="GH21" s="86" t="str">
        <f>AGA!$AP$71</f>
        <v>Niet</v>
      </c>
      <c r="GI21" s="86" t="str">
        <f>AGA!$AP$72</f>
        <v>Niet</v>
      </c>
      <c r="GJ21" s="86" t="str">
        <f>AGA!$AP$73</f>
        <v>Niet</v>
      </c>
      <c r="GK21" s="86" t="str">
        <f>AGA!$AP$74</f>
        <v>Niet</v>
      </c>
      <c r="GL21" s="86" t="str">
        <f>AGA!$AP$75</f>
        <v>Niet</v>
      </c>
      <c r="GM21" s="86" t="str">
        <f>AGA!$AP$76</f>
        <v>Niet</v>
      </c>
      <c r="GN21" s="86" t="str">
        <f>AGA!$AP$77</f>
        <v>Niet</v>
      </c>
      <c r="GO21" s="86" t="str">
        <f>AGA!$AP$78</f>
        <v>Niet</v>
      </c>
      <c r="GP21" s="86" t="str">
        <f>AGA!$AP$79</f>
        <v>Niet</v>
      </c>
      <c r="GQ21" s="86" t="str">
        <f>AGA!$AP$80</f>
        <v>Niet</v>
      </c>
      <c r="GR21" s="86" t="str">
        <f>AGA!$AP$81</f>
        <v>Niet</v>
      </c>
      <c r="GS21" s="86" t="str">
        <f>AGA!$AP$82</f>
        <v>Niet</v>
      </c>
      <c r="GT21" s="86" t="str">
        <f>AGA!$AP$83</f>
        <v>Niet</v>
      </c>
      <c r="GU21" s="86" t="str">
        <f>AGA!$AP$84</f>
        <v>Niet</v>
      </c>
      <c r="GV21" s="86" t="str">
        <f>AGA!$AP$85</f>
        <v>Niet</v>
      </c>
      <c r="GW21" s="86" t="str">
        <f>AGA!$AP$86</f>
        <v>Niet</v>
      </c>
      <c r="GX21" s="86" t="str">
        <f>AGA!$AP$87</f>
        <v>Niet</v>
      </c>
      <c r="GY21" s="86" t="str">
        <f>AGA!$AP$88</f>
        <v>Niet</v>
      </c>
      <c r="GZ21" s="86" t="str">
        <f>AGA!$AP$89</f>
        <v>Niet</v>
      </c>
      <c r="HA21" s="86" t="str">
        <f>AGA!$AP$90</f>
        <v>Niet</v>
      </c>
      <c r="HB21" s="86" t="str">
        <f>AGA!$AP$91</f>
        <v>Niet</v>
      </c>
      <c r="HC21" s="86" t="str">
        <f>AGA!$AP$92</f>
        <v>Niet</v>
      </c>
      <c r="HD21" s="86" t="str">
        <f>AGA!$AP$93</f>
        <v>Niet</v>
      </c>
      <c r="HE21" s="86" t="str">
        <f>AGA!$AP$94</f>
        <v>Niet</v>
      </c>
      <c r="HF21" s="86" t="str">
        <f>AGA!$AP$95</f>
        <v>Niet</v>
      </c>
      <c r="HG21" s="86" t="str">
        <f>AGA!$AP$96</f>
        <v>Niet</v>
      </c>
      <c r="HH21" s="86" t="str">
        <f>AGA!$AP$97</f>
        <v>Niet</v>
      </c>
      <c r="HI21" s="86" t="str">
        <f>AGA!$AP$98</f>
        <v>Niet</v>
      </c>
      <c r="HJ21" s="86" t="str">
        <f>AGA!$AP$99</f>
        <v>Niet</v>
      </c>
      <c r="HK21" s="86" t="str">
        <f>AGA!$AP$100</f>
        <v>Niet</v>
      </c>
      <c r="HL21" s="86" t="str">
        <f>AGA!$AP$101</f>
        <v>Niet</v>
      </c>
      <c r="HM21" s="86" t="str">
        <f>AGA!$AP$102</f>
        <v>Niet</v>
      </c>
      <c r="HN21" s="86" t="str">
        <f>AGA!$AP$103</f>
        <v>Niet</v>
      </c>
      <c r="HO21" s="86" t="str">
        <f>AGA!$AP$104</f>
        <v>Niet</v>
      </c>
      <c r="HP21" s="86" t="str">
        <f>AGA!$AP$105</f>
        <v>Niet</v>
      </c>
      <c r="HQ21" s="86" t="str">
        <f>AGA!$AP$106</f>
        <v>Niet</v>
      </c>
      <c r="HR21" s="86" t="str">
        <f>AGA!$AP$107</f>
        <v>Niet</v>
      </c>
      <c r="HS21" s="86" t="str">
        <f>AGA!$AP$108</f>
        <v>Niet</v>
      </c>
      <c r="HT21" s="86" t="str">
        <f>AGA!$AP$109</f>
        <v>Niet</v>
      </c>
      <c r="HU21" s="86" t="str">
        <f>AGA!$AP$110</f>
        <v>Niet</v>
      </c>
      <c r="HV21" s="86" t="str">
        <f>AGA!$AP$111</f>
        <v>Niet</v>
      </c>
      <c r="HW21" s="86" t="str">
        <f>AGA!$AP$112</f>
        <v>Niet</v>
      </c>
      <c r="HX21" s="86" t="str">
        <f>AGA!$AP$113</f>
        <v>Niet</v>
      </c>
      <c r="HY21" s="86" t="str">
        <f>AGA!$AP$114</f>
        <v>Niet</v>
      </c>
      <c r="HZ21" s="86" t="str">
        <f>AGA!$AP$115</f>
        <v>Niet</v>
      </c>
      <c r="IA21" s="86" t="str">
        <f>AGA!$AP$116</f>
        <v>Niet</v>
      </c>
      <c r="IB21" s="86" t="str">
        <f>AGA!$AP$117</f>
        <v>Niet</v>
      </c>
      <c r="IC21" s="86" t="str">
        <f>AGA!$AP$118</f>
        <v>Niet</v>
      </c>
      <c r="ID21" s="86" t="str">
        <f>AGA!$AP$119</f>
        <v>Niet</v>
      </c>
      <c r="IE21" s="86" t="str">
        <f>AGA!$AP$120</f>
        <v>Niet</v>
      </c>
      <c r="IF21" s="86" t="str">
        <f>AGA!$AP$121</f>
        <v>Niet</v>
      </c>
      <c r="IG21" s="86" t="str">
        <f>AGA!$AP$122</f>
        <v>Niet</v>
      </c>
      <c r="IH21" s="86" t="str">
        <f>AGA!$AP$123</f>
        <v>Niet</v>
      </c>
      <c r="II21" s="86" t="str">
        <f>AGA!$AP$124</f>
        <v>Niet</v>
      </c>
      <c r="IJ21" s="86" t="str">
        <f>AGA!$AP$125</f>
        <v>Niet</v>
      </c>
      <c r="IK21" s="86" t="str">
        <f>AGA!$AP$126</f>
        <v>Niet</v>
      </c>
      <c r="IL21" s="86" t="str">
        <f>AGA!$AP$127</f>
        <v>Niet</v>
      </c>
      <c r="IM21" s="86" t="str">
        <f>AGA!$AP$128</f>
        <v>Niet</v>
      </c>
      <c r="IN21" s="86" t="str">
        <f>AGA!$AP$129</f>
        <v>Niet</v>
      </c>
      <c r="IO21" s="86" t="str">
        <f>AGA!$AP$130</f>
        <v>Niet</v>
      </c>
      <c r="IP21" s="86" t="str">
        <f>AGA!$AP$131</f>
        <v>Niet</v>
      </c>
      <c r="IQ21" s="86" t="str">
        <f>AGA!$AP$132</f>
        <v>Niet</v>
      </c>
      <c r="IR21" s="86" t="str">
        <f>AGA!$AP$133</f>
        <v>Niet</v>
      </c>
      <c r="IS21" s="86" t="str">
        <f>AGA!$AP$134</f>
        <v>Niet</v>
      </c>
      <c r="IT21" s="86" t="str">
        <f>AGA!$AP$135</f>
        <v>Niet</v>
      </c>
      <c r="IU21" s="86" t="str">
        <f>AGA!$AP$136</f>
        <v>Niet</v>
      </c>
      <c r="IV21" s="86" t="str">
        <f>AGA!$AP$137</f>
        <v>Niet</v>
      </c>
      <c r="IW21" s="86" t="str">
        <f>AGA!$AP$138</f>
        <v>Niet</v>
      </c>
      <c r="IX21" s="86" t="str">
        <f>AGA!$AP$139</f>
        <v>Niet</v>
      </c>
      <c r="IY21" s="86" t="str">
        <f>AGA!$AP$140</f>
        <v>Niet</v>
      </c>
      <c r="IZ21" s="86" t="str">
        <f>AGA!$AP$141</f>
        <v>Niet</v>
      </c>
      <c r="JA21" s="86" t="str">
        <f>AGA!$AP$142</f>
        <v>Niet</v>
      </c>
      <c r="JB21" s="86" t="str">
        <f>AGA!$AP$143</f>
        <v>Niet</v>
      </c>
      <c r="JC21" s="86" t="str">
        <f>AGA!$AP$144</f>
        <v>Niet</v>
      </c>
      <c r="JD21" s="86" t="str">
        <f>AGA!$AP$146</f>
        <v>Niet</v>
      </c>
      <c r="JE21" s="86" t="str">
        <f>AGA!$AP$147</f>
        <v>Niet</v>
      </c>
      <c r="JF21" s="86" t="str">
        <f>AGA!$AP$148</f>
        <v>Niet</v>
      </c>
      <c r="JG21" s="86" t="str">
        <f>AGA!$AP$149</f>
        <v>Niet</v>
      </c>
      <c r="JH21" s="86" t="str">
        <f>AGA!$AP$150</f>
        <v>Niet</v>
      </c>
      <c r="JI21" s="86" t="str">
        <f>AGA!$AP$151</f>
        <v>Niet</v>
      </c>
      <c r="JJ21" s="86" t="str">
        <f>AGA!$AP$152</f>
        <v>Niet</v>
      </c>
      <c r="JK21" s="86" t="str">
        <f>AGA!$AP$153</f>
        <v>Niet</v>
      </c>
      <c r="JL21" s="86" t="str">
        <f>AGA!$AP$154</f>
        <v>Niet</v>
      </c>
      <c r="JM21" s="86" t="str">
        <f>AGA!$AP$155</f>
        <v>Niet</v>
      </c>
      <c r="JN21" s="86" t="str">
        <f>AGA!$AP$156</f>
        <v>Niet</v>
      </c>
      <c r="JO21" s="86" t="str">
        <f>AGA!$AP$157</f>
        <v>Niet</v>
      </c>
      <c r="JP21" s="86" t="str">
        <f>AGA!$AP$158</f>
        <v>Niet</v>
      </c>
      <c r="JQ21" s="86" t="str">
        <f>AGA!$AP$159</f>
        <v>Niet</v>
      </c>
      <c r="JR21" s="86" t="str">
        <f>AGA!$AP$160</f>
        <v>Niet</v>
      </c>
      <c r="JS21" s="86" t="str">
        <f>AGA!$AP$161</f>
        <v>Niet</v>
      </c>
      <c r="JT21" s="86" t="str">
        <f>AGA!$AP$162</f>
        <v>Niet</v>
      </c>
      <c r="JU21" s="86" t="str">
        <f>AGA!$AP$163</f>
        <v>Niet</v>
      </c>
      <c r="JV21" s="86" t="str">
        <f>AGA!$AP$164</f>
        <v>Niet</v>
      </c>
      <c r="JW21" s="86" t="str">
        <f>AGA!$AP$165</f>
        <v>Niet</v>
      </c>
      <c r="JX21" s="86" t="str">
        <f>AGA!$AP$166</f>
        <v>Niet</v>
      </c>
      <c r="JY21" s="86" t="str">
        <f>AGA!$AP$167</f>
        <v>Niet</v>
      </c>
      <c r="JZ21" s="86" t="str">
        <f>AGA!$AP$168</f>
        <v>Niet</v>
      </c>
      <c r="KA21" s="86" t="str">
        <f>AGA!$AP$169</f>
        <v>Niet</v>
      </c>
      <c r="KB21" s="86" t="str">
        <f>AGA!$AP$170</f>
        <v>Niet</v>
      </c>
      <c r="KC21" s="86" t="str">
        <f>AGA!$AP$171</f>
        <v>Niet</v>
      </c>
      <c r="KD21" s="86" t="str">
        <f>AGA!$AP$172</f>
        <v>Niet</v>
      </c>
      <c r="KE21" s="86" t="str">
        <f>AGA!$AP$173</f>
        <v>Niet</v>
      </c>
      <c r="KF21" s="86" t="str">
        <f>AGA!$AP$174</f>
        <v>Niet</v>
      </c>
      <c r="KG21" s="86" t="str">
        <f>AGA!$AP$175</f>
        <v>Niet</v>
      </c>
      <c r="KH21" s="86" t="str">
        <f>AGA!$AP$176</f>
        <v>Ja</v>
      </c>
      <c r="KI21" s="86" t="str">
        <f>AGA!$AP$177</f>
        <v>Niet</v>
      </c>
      <c r="KJ21" s="86" t="str">
        <f>AGA!$AP$178</f>
        <v>Niet</v>
      </c>
      <c r="KK21" s="86" t="str">
        <f>AGA!$AP$179</f>
        <v>Niet</v>
      </c>
      <c r="KL21" s="86" t="str">
        <f>AGA!$AP$180</f>
        <v>Niet</v>
      </c>
      <c r="KM21" s="86" t="str">
        <f>AGA!$AP$181</f>
        <v>Niet</v>
      </c>
      <c r="KN21" s="86" t="str">
        <f>AGA!$AP$182</f>
        <v>Niet</v>
      </c>
      <c r="KO21" s="86" t="str">
        <f>AGA!$AP$183</f>
        <v>Niet</v>
      </c>
      <c r="KP21" s="86" t="str">
        <f>AGA!$AP$184</f>
        <v>Niet</v>
      </c>
      <c r="KQ21" s="86" t="str">
        <f>AGA!$AP$185</f>
        <v>Niet</v>
      </c>
      <c r="KR21" s="86" t="str">
        <f>AGA!$AP$186</f>
        <v>Niet</v>
      </c>
      <c r="KS21" s="86" t="str">
        <f>AGA!$AP$187</f>
        <v>Niet</v>
      </c>
      <c r="KT21" s="86" t="str">
        <f>AGA!$AP$188</f>
        <v>Niet</v>
      </c>
      <c r="KU21" s="86" t="str">
        <f>AGA!$AP$189</f>
        <v>Niet</v>
      </c>
      <c r="KV21" s="86" t="str">
        <f>AGA!$AP$190</f>
        <v>Niet</v>
      </c>
      <c r="KW21" s="86" t="str">
        <f>AGA!$AP$191</f>
        <v>Niet</v>
      </c>
      <c r="KX21" s="86" t="str">
        <f>AGA!$AP$192</f>
        <v>Niet</v>
      </c>
      <c r="KY21" s="86" t="str">
        <f>AGA!$AP$193</f>
        <v>Niet</v>
      </c>
      <c r="KZ21" s="86" t="str">
        <f>AGA!$AP$194</f>
        <v>Niet</v>
      </c>
      <c r="LA21" s="86" t="str">
        <f>AGA!$AP$195</f>
        <v>Niet</v>
      </c>
      <c r="LB21" s="86" t="str">
        <f>AGA!$AP$196</f>
        <v>Niet</v>
      </c>
      <c r="LC21" s="86" t="str">
        <f>AGA!$AP$198</f>
        <v>Niet</v>
      </c>
      <c r="LD21" s="86" t="str">
        <f>AGA!$AP$199</f>
        <v>Niet</v>
      </c>
      <c r="LE21" s="86" t="str">
        <f>AGA!$AP$200</f>
        <v>Niet</v>
      </c>
      <c r="LF21" s="86" t="str">
        <f>AGA!$AP$201</f>
        <v>Niet</v>
      </c>
      <c r="LG21" s="86" t="str">
        <f>AGA!$AP$202</f>
        <v>Niet</v>
      </c>
      <c r="LH21" s="86" t="str">
        <f>AGA!$AP$203</f>
        <v>Niet</v>
      </c>
      <c r="LI21" s="86" t="str">
        <f>AGA!$AP$204</f>
        <v>Niet</v>
      </c>
      <c r="LJ21" s="86" t="str">
        <f>AGA!$AP$205</f>
        <v>Niet</v>
      </c>
      <c r="LK21" s="86" t="str">
        <f>AGA!$AP$206</f>
        <v>Niet</v>
      </c>
      <c r="LL21" s="86" t="str">
        <f>AGA!$AP$207</f>
        <v>Niet</v>
      </c>
      <c r="LM21" s="86" t="str">
        <f>AGA!$AP$208</f>
        <v>Niet</v>
      </c>
      <c r="LN21" s="86" t="str">
        <f>AGA!$AP$209</f>
        <v>Niet</v>
      </c>
      <c r="LO21" s="86" t="str">
        <f>AGA!$AP$210</f>
        <v>Niet</v>
      </c>
      <c r="LP21" s="86" t="str">
        <f>AGA!$AP$211</f>
        <v>Niet</v>
      </c>
      <c r="LQ21" s="86" t="str">
        <f>AGA!$AP$212</f>
        <v>Niet</v>
      </c>
      <c r="LR21" s="86" t="str">
        <f>AGA!$AP$213</f>
        <v>Niet</v>
      </c>
      <c r="LS21" s="86" t="str">
        <f>AGA!$AP$214</f>
        <v>Niet</v>
      </c>
      <c r="LT21" s="86" t="str">
        <f>AGA!$AP$215</f>
        <v>Niet</v>
      </c>
      <c r="LU21" s="86" t="str">
        <f>AGA!$AP$216</f>
        <v>Niet</v>
      </c>
      <c r="LV21" s="86" t="str">
        <f>AGA!$AP$218</f>
        <v>Niet</v>
      </c>
      <c r="LW21" s="86" t="str">
        <f>AGA!$AP$219</f>
        <v>Niet</v>
      </c>
      <c r="LX21" s="86" t="str">
        <f>AGA!$AP$220</f>
        <v>Niet</v>
      </c>
      <c r="LY21" s="86" t="str">
        <f>AGA!$AP$221</f>
        <v>Niet</v>
      </c>
      <c r="LZ21" s="86" t="str">
        <f>AGA!$AP$222</f>
        <v>Niet</v>
      </c>
      <c r="MA21" s="86" t="str">
        <f>AGA!$AP$223</f>
        <v>Niet</v>
      </c>
      <c r="MB21" s="86" t="str">
        <f>AGA!$AP$224</f>
        <v>Niet</v>
      </c>
      <c r="MC21" s="86" t="str">
        <f>AGA!$AP$225</f>
        <v>Niet</v>
      </c>
      <c r="MD21" s="86" t="str">
        <f>AGA!$AP$226</f>
        <v>Niet</v>
      </c>
      <c r="ME21" s="86" t="str">
        <f>AGA!$AP$227</f>
        <v>Niet</v>
      </c>
      <c r="MF21" s="86" t="str">
        <f>AGA!$AP$228</f>
        <v>Niet</v>
      </c>
      <c r="MG21" s="86" t="str">
        <f>AGA!$AP$229</f>
        <v>Niet</v>
      </c>
      <c r="MH21" s="86" t="str">
        <f>AGA!$AP$230</f>
        <v>Niet</v>
      </c>
      <c r="MI21" s="86" t="str">
        <f>AGA!$AP$231</f>
        <v>Niet</v>
      </c>
      <c r="MJ21" s="86" t="str">
        <f>AGA!$AP$232</f>
        <v>Niet</v>
      </c>
      <c r="MK21" s="86" t="str">
        <f>AGA!$AP$233</f>
        <v>Niet</v>
      </c>
      <c r="ML21" s="86" t="str">
        <f>AGA!$AP$234</f>
        <v>Niet</v>
      </c>
      <c r="MM21" s="86" t="str">
        <f>AGA!$AP$235</f>
        <v>Niet</v>
      </c>
      <c r="MN21" s="86" t="str">
        <f>AGA!$AP$237</f>
        <v>Niet</v>
      </c>
      <c r="MO21" s="86" t="str">
        <f>AGA!$AP$238</f>
        <v>Niet</v>
      </c>
      <c r="MP21" s="86" t="str">
        <f>AGA!$AP$239</f>
        <v>Niet</v>
      </c>
      <c r="MQ21" s="86" t="str">
        <f>AGA!$AP$240</f>
        <v>Niet</v>
      </c>
      <c r="MR21" s="86" t="str">
        <f>AGA!$AP$241</f>
        <v>Niet</v>
      </c>
      <c r="MS21" s="86" t="str">
        <f>AGA!$AP$242</f>
        <v>Niet</v>
      </c>
      <c r="MT21" s="86" t="str">
        <f>AGA!$AP$243</f>
        <v>Niet</v>
      </c>
      <c r="MU21" s="86" t="str">
        <f>AGA!$AP$244</f>
        <v>Niet</v>
      </c>
      <c r="MV21" s="86" t="str">
        <f>AGA!$AP$245</f>
        <v>Niet</v>
      </c>
      <c r="MW21" s="86" t="str">
        <f>AGA!$AP$246</f>
        <v>Niet</v>
      </c>
      <c r="MX21" s="86" t="str">
        <f>AGA!$AP$247</f>
        <v>Niet</v>
      </c>
      <c r="MY21" s="86" t="str">
        <f>AGA!$AP$248</f>
        <v>Niet</v>
      </c>
      <c r="MZ21" s="86" t="str">
        <f>AGA!$AP$249</f>
        <v>Niet</v>
      </c>
      <c r="NA21" s="86" t="str">
        <f>AGA!$AP$250</f>
        <v>Niet</v>
      </c>
      <c r="NB21" s="86" t="str">
        <f>AGA!$AP$251</f>
        <v>Niet</v>
      </c>
      <c r="NC21" s="86" t="str">
        <f>AGA!$AP$252</f>
        <v>Niet</v>
      </c>
      <c r="ND21" s="86" t="str">
        <f>AGA!$AP$255</f>
        <v>Niet</v>
      </c>
      <c r="NE21" s="86" t="str">
        <f>AGA!$AP$256</f>
        <v>Niet</v>
      </c>
      <c r="NF21" s="86" t="str">
        <f>AGA!$AP$257</f>
        <v>Niet</v>
      </c>
      <c r="NG21" s="86" t="str">
        <f>AGA!$AP$258</f>
        <v>Niet</v>
      </c>
      <c r="NH21" s="86" t="str">
        <f>AGA!$AP$259</f>
        <v>Niet</v>
      </c>
      <c r="NI21" s="86" t="str">
        <f>AGA!$AP$260</f>
        <v>Niet</v>
      </c>
      <c r="NJ21" s="86" t="str">
        <f>AGA!$AP$261</f>
        <v>Niet</v>
      </c>
      <c r="NK21" s="86" t="str">
        <f>AGA!$AP$262</f>
        <v>Niet</v>
      </c>
      <c r="NL21" s="86" t="str">
        <f>AGA!$AP$263</f>
        <v>Niet</v>
      </c>
      <c r="NM21" s="86" t="str">
        <f>AGA!$AP$264</f>
        <v>Niet</v>
      </c>
      <c r="NN21" s="86" t="str">
        <f>AGA!$AP$265</f>
        <v>Niet</v>
      </c>
      <c r="NO21" s="86" t="str">
        <f>AGA!$AP$266</f>
        <v>Niet</v>
      </c>
      <c r="NP21" s="86" t="str">
        <f>AGA!$AP$267</f>
        <v>Niet</v>
      </c>
      <c r="NQ21" s="86" t="str">
        <f>AGA!$AP$268</f>
        <v>Niet</v>
      </c>
      <c r="NR21" s="86" t="str">
        <f>AGA!$AP$270</f>
        <v>Niet</v>
      </c>
      <c r="NS21" s="86" t="str">
        <f>AGA!$AP$271</f>
        <v>Niet</v>
      </c>
      <c r="NT21" s="86" t="str">
        <f>AGA!$AP$272</f>
        <v>Niet</v>
      </c>
      <c r="NU21" s="86" t="str">
        <f>AGA!$AP$273</f>
        <v>Niet</v>
      </c>
      <c r="NV21" s="86" t="str">
        <f>AGA!$AP$274</f>
        <v>Niet</v>
      </c>
      <c r="NW21" s="86" t="str">
        <f>AGA!$AP$275</f>
        <v>Niet</v>
      </c>
      <c r="NX21" s="86" t="str">
        <f>AGA!$AP$276</f>
        <v>Niet</v>
      </c>
      <c r="NY21" s="86" t="str">
        <f>AGA!$AP$277</f>
        <v>Niet</v>
      </c>
      <c r="NZ21" s="86" t="str">
        <f>AGA!$AP$278</f>
        <v>Niet</v>
      </c>
      <c r="OA21" s="86" t="str">
        <f>AGA!$AP$279</f>
        <v>Niet</v>
      </c>
      <c r="OB21" s="86" t="str">
        <f>AGA!$AP$280</f>
        <v>Niet</v>
      </c>
      <c r="OC21" s="86" t="str">
        <f>AGA!$AP$281</f>
        <v>Niet</v>
      </c>
      <c r="OD21" s="86" t="str">
        <f>AGA!$AP$283</f>
        <v>Niet</v>
      </c>
      <c r="OE21" s="86" t="str">
        <f>AGA!$AP$284</f>
        <v>Niet</v>
      </c>
      <c r="OF21" s="86" t="str">
        <f>AGA!$AP$285</f>
        <v>Niet</v>
      </c>
      <c r="OG21" s="86" t="str">
        <f>AGA!$AP$286</f>
        <v>Niet</v>
      </c>
      <c r="OH21" s="86" t="str">
        <f>AGA!$AP$288</f>
        <v>Niet</v>
      </c>
      <c r="OI21" s="86" t="str">
        <f>AGA!$AP$289</f>
        <v>Niet</v>
      </c>
      <c r="OJ21" s="86" t="str">
        <f>AGA!$AP$290</f>
        <v>Niet</v>
      </c>
      <c r="OK21" s="86" t="str">
        <f>AGA!$AP$291</f>
        <v>Niet</v>
      </c>
      <c r="OL21" s="86" t="str">
        <f>AGA!$AP$292</f>
        <v>Niet</v>
      </c>
      <c r="OM21" s="86" t="str">
        <f>AGA!$AP$293</f>
        <v>Niet</v>
      </c>
      <c r="ON21" s="86" t="str">
        <f>AGA!$AP$294</f>
        <v>Niet</v>
      </c>
      <c r="OO21" s="86" t="str">
        <f>AGA!$AP$295</f>
        <v>Niet</v>
      </c>
      <c r="OP21" s="86" t="str">
        <f>AGA!$AP$296</f>
        <v>Niet</v>
      </c>
      <c r="OQ21" s="86" t="str">
        <f>AGA!$AP$297</f>
        <v>Niet</v>
      </c>
      <c r="OR21" s="86" t="str">
        <f>AGA!$AP$298</f>
        <v>Niet</v>
      </c>
      <c r="OS21" s="86" t="str">
        <f>AGA!$AP$299</f>
        <v>Niet</v>
      </c>
      <c r="OT21" s="86" t="str">
        <f>AGA!$AP$300</f>
        <v>Niet</v>
      </c>
      <c r="OU21" s="86" t="str">
        <f>AGA!$AP$301</f>
        <v>Niet</v>
      </c>
      <c r="OV21" s="86" t="str">
        <f>AGA!$AP$302</f>
        <v>Niet</v>
      </c>
      <c r="OW21" s="86" t="str">
        <f>AGA!$AP$303</f>
        <v>Niet</v>
      </c>
      <c r="OX21" s="86" t="str">
        <f>AGA!$AP$304</f>
        <v>Niet</v>
      </c>
      <c r="OY21" s="86" t="str">
        <f>AGA!$AP$305</f>
        <v>Niet</v>
      </c>
      <c r="OZ21" s="86" t="str">
        <f>AGA!$AP$306</f>
        <v>Niet</v>
      </c>
      <c r="PA21" s="86" t="str">
        <f>AGA!$AP$307</f>
        <v>Niet</v>
      </c>
      <c r="PB21" s="86" t="str">
        <f>AGA!$AP$308</f>
        <v>Niet</v>
      </c>
      <c r="PC21" s="86" t="str">
        <f>AGA!$AP$309</f>
        <v>Niet</v>
      </c>
      <c r="PD21" s="86" t="str">
        <f>AGA!$AP$310</f>
        <v>Niet</v>
      </c>
      <c r="PE21" s="86" t="str">
        <f>AGA!$AP$311</f>
        <v>Niet</v>
      </c>
      <c r="PF21" s="86" t="str">
        <f>AGA!$AP$313</f>
        <v>Niet</v>
      </c>
    </row>
    <row r="22" spans="1:422" hidden="1" x14ac:dyDescent="0.25">
      <c r="A22" s="86"/>
      <c r="B22" s="225"/>
      <c r="C22" s="86"/>
      <c r="D22" s="86"/>
      <c r="E22" s="86"/>
      <c r="F22" s="86"/>
      <c r="G22" s="86"/>
      <c r="H22" s="86"/>
      <c r="I22" s="224"/>
      <c r="J22" s="224"/>
      <c r="K22" s="86"/>
      <c r="L22" s="110"/>
      <c r="M22" s="224" t="s">
        <v>912</v>
      </c>
      <c r="N22" s="224" t="s">
        <v>911</v>
      </c>
      <c r="O22" s="224" t="str">
        <f>TG!AL1</f>
        <v>Vastleggen informatie</v>
      </c>
      <c r="Q22" s="86" t="str">
        <f>TG!$AL$2</f>
        <v>Ja</v>
      </c>
      <c r="R22" s="86" t="str">
        <f>TG!$AL$3</f>
        <v>Ja</v>
      </c>
      <c r="S22" s="86" t="str">
        <f>TG!$AL$4</f>
        <v>Optie</v>
      </c>
      <c r="T22" s="86" t="str">
        <f>TG!$AL$5</f>
        <v>Ja</v>
      </c>
      <c r="U22" s="86" t="str">
        <f>TG!$AL$6</f>
        <v>Ja</v>
      </c>
      <c r="V22" s="86" t="str">
        <f>TG!$AL$7</f>
        <v>Ja</v>
      </c>
      <c r="W22" s="86" t="str">
        <f>TG!$AL$8</f>
        <v>Optie</v>
      </c>
      <c r="X22" s="86" t="str">
        <f>TG!$AL$9</f>
        <v>Ja</v>
      </c>
      <c r="Y22" s="86" t="str">
        <f>TG!$AL$10</f>
        <v>Optie</v>
      </c>
      <c r="Z22" s="86" t="str">
        <f>TG!$AL$11</f>
        <v>Optie</v>
      </c>
      <c r="AA22" s="86" t="str">
        <f>TG!$AL$12</f>
        <v>Optie</v>
      </c>
      <c r="AB22" s="86" t="str">
        <f>TG!$AL$13</f>
        <v>Niet</v>
      </c>
      <c r="AC22" s="86" t="str">
        <f>TG!$AL$14</f>
        <v>Niet</v>
      </c>
      <c r="AD22" s="86" t="str">
        <f>TG!$AL$15</f>
        <v>Niet</v>
      </c>
      <c r="AE22" s="86" t="str">
        <f>TG!$AL$16</f>
        <v>Niet</v>
      </c>
      <c r="AF22" s="86" t="str">
        <f>TG!$AL$17</f>
        <v>Niet</v>
      </c>
      <c r="AG22" s="86" t="str">
        <f>TG!$AL$18</f>
        <v>Niet</v>
      </c>
      <c r="AH22" s="86" t="str">
        <f>TG!$AL$19</f>
        <v>Niet</v>
      </c>
      <c r="AI22" s="86" t="str">
        <f>TG!$AL$20</f>
        <v>Niet</v>
      </c>
      <c r="AJ22" s="86" t="str">
        <f>TG!$AL$21</f>
        <v>Niet</v>
      </c>
      <c r="AK22" s="86" t="str">
        <f>TG!$AL$22</f>
        <v>Niet</v>
      </c>
      <c r="AL22" s="86" t="str">
        <f>TG!$AL$23</f>
        <v>Niet</v>
      </c>
      <c r="AM22" s="86" t="str">
        <f>TG!$AL$24</f>
        <v>Niet</v>
      </c>
      <c r="AN22" s="86" t="str">
        <f>TG!$AL$25</f>
        <v>Niet</v>
      </c>
      <c r="AO22" s="86" t="str">
        <f>TG!$AL$26</f>
        <v>Niet</v>
      </c>
      <c r="AP22" s="86" t="str">
        <f>TG!$AL$27</f>
        <v>Niet</v>
      </c>
      <c r="AQ22" s="86" t="str">
        <f>TG!$AL$28</f>
        <v>Niet</v>
      </c>
      <c r="AR22" s="86" t="str">
        <f>TG!$AL$29</f>
        <v>Niet</v>
      </c>
      <c r="AS22" s="86" t="str">
        <f>TG!$AL$31</f>
        <v>Niet</v>
      </c>
      <c r="AT22" s="86" t="str">
        <f>TG!$AL$32</f>
        <v>Ja</v>
      </c>
      <c r="AU22" s="86" t="str">
        <f>TG!$AL$33</f>
        <v>Nee</v>
      </c>
      <c r="AV22" s="86" t="str">
        <f>TG!$AL$34</f>
        <v>Ja</v>
      </c>
      <c r="AW22" s="86" t="str">
        <f>TG!$AL$35</f>
        <v>Ja</v>
      </c>
      <c r="AX22" s="86" t="str">
        <f>TG!$AL$36</f>
        <v>Ja</v>
      </c>
      <c r="AY22" s="86" t="str">
        <f>TG!$AL$38</f>
        <v>Niet</v>
      </c>
      <c r="AZ22" s="86" t="str">
        <f>TG!$AL$39</f>
        <v>Niet</v>
      </c>
      <c r="BA22" s="86" t="str">
        <f>TG!$AL$40</f>
        <v>Niet</v>
      </c>
      <c r="BB22" s="86" t="str">
        <f>TG!$AL$41</f>
        <v>Niet</v>
      </c>
      <c r="BC22" s="86" t="str">
        <f>TG!$AL$42</f>
        <v>Niet</v>
      </c>
      <c r="BD22" s="86" t="str">
        <f>TG!$AL$43</f>
        <v>Niet</v>
      </c>
      <c r="BE22" s="86" t="str">
        <f>TG!$AL$44</f>
        <v>Niet</v>
      </c>
      <c r="BF22" s="86" t="str">
        <f>TG!$AL$45</f>
        <v>Niet</v>
      </c>
      <c r="BG22" s="86" t="str">
        <f>TG!$AL$46</f>
        <v>Niet</v>
      </c>
      <c r="BH22" s="86" t="str">
        <f>TG!$AL$47</f>
        <v>Niet</v>
      </c>
      <c r="BI22" s="86" t="str">
        <f>TG!$AL$48</f>
        <v>Niet</v>
      </c>
      <c r="BJ22" s="86" t="str">
        <f>TG!$AL$49</f>
        <v>Niet</v>
      </c>
      <c r="BK22" s="86" t="str">
        <f>TG!$AL$50</f>
        <v>Niet</v>
      </c>
      <c r="BL22" s="86" t="str">
        <f>TG!$AL$51</f>
        <v>Niet</v>
      </c>
      <c r="BM22" s="86" t="str">
        <f>TG!$AL$52</f>
        <v>Niet</v>
      </c>
      <c r="BN22" s="86" t="str">
        <f>TG!$AL$53</f>
        <v>Niet</v>
      </c>
      <c r="BO22" s="86" t="str">
        <f>TG!$AL$54</f>
        <v>Niet</v>
      </c>
      <c r="BP22" s="86" t="str">
        <f>TG!$AL$55</f>
        <v>Niet</v>
      </c>
      <c r="BQ22" s="86" t="str">
        <f>TG!$AL$56</f>
        <v>Niet</v>
      </c>
      <c r="BR22" s="86" t="str">
        <f>TG!$AL$58</f>
        <v>Niet</v>
      </c>
      <c r="BS22" s="86" t="str">
        <f>TG!$AL$59</f>
        <v>Niet</v>
      </c>
      <c r="BT22" s="86" t="str">
        <f>TG!$AL$60</f>
        <v>Niet</v>
      </c>
      <c r="BU22" s="86" t="str">
        <f>TG!$AL$61</f>
        <v>Niet</v>
      </c>
      <c r="BV22" s="86" t="str">
        <f>TG!$AL$62</f>
        <v>Niet</v>
      </c>
      <c r="BW22" s="86" t="str">
        <f>TG!$AL$63</f>
        <v>Niet</v>
      </c>
      <c r="BX22" s="86" t="str">
        <f>TG!$AL$65</f>
        <v>Niet</v>
      </c>
      <c r="BY22" s="86" t="str">
        <f>TG!$AL$66</f>
        <v>Niet</v>
      </c>
      <c r="BZ22" s="86" t="str">
        <f>TG!$AL$67</f>
        <v>Niet</v>
      </c>
      <c r="CA22" s="86" t="str">
        <f>TG!$AL$68</f>
        <v>Niet</v>
      </c>
      <c r="CB22" s="86" t="str">
        <f>TG!$AL$69</f>
        <v>Niet</v>
      </c>
      <c r="CC22" s="86" t="str">
        <f>TG!$AL$70</f>
        <v>Niet</v>
      </c>
      <c r="CD22" s="86" t="str">
        <f>TG!$AL$71</f>
        <v>Niet</v>
      </c>
      <c r="CE22" s="86" t="str">
        <f>TG!$AL$72</f>
        <v>Niet</v>
      </c>
      <c r="CF22" s="86" t="str">
        <f>TG!$AL$73</f>
        <v>Niet</v>
      </c>
      <c r="CG22" s="86" t="str">
        <f>TG!$AL$74</f>
        <v>Niet</v>
      </c>
      <c r="CH22" s="86" t="str">
        <f>TG!$AL$75</f>
        <v>Niet</v>
      </c>
      <c r="CI22" s="86" t="str">
        <f>TG!$AL$76</f>
        <v>Niet</v>
      </c>
      <c r="CJ22" s="86" t="str">
        <f>TG!$AL$77</f>
        <v>Ja</v>
      </c>
      <c r="CK22" s="86" t="str">
        <f>TG!$AL$78</f>
        <v>Ja</v>
      </c>
      <c r="CL22" s="86" t="str">
        <f>TG!$AL$79</f>
        <v>Ja</v>
      </c>
      <c r="CM22" s="86" t="str">
        <f>TG!$AL$80</f>
        <v>Ja</v>
      </c>
      <c r="CN22" s="86" t="str">
        <f>TG!$AL$81</f>
        <v>Ja</v>
      </c>
      <c r="CO22" s="86" t="str">
        <f>TG!$AL$82</f>
        <v>Ja</v>
      </c>
      <c r="CP22" s="86" t="str">
        <f>TG!$AL$83</f>
        <v>Ja</v>
      </c>
      <c r="CQ22" s="86" t="str">
        <f>TG!$AL$84</f>
        <v>Ja</v>
      </c>
      <c r="CR22" s="86" t="str">
        <f>TG!$AL$85</f>
        <v>Nee</v>
      </c>
      <c r="CS22" s="86" t="str">
        <f>TG!$AL$86</f>
        <v>Nee</v>
      </c>
      <c r="CT22" s="86" t="str">
        <f>TG!$AL$87</f>
        <v>Ja</v>
      </c>
      <c r="CU22" s="86" t="str">
        <f>TG!$AL$88</f>
        <v>Ja</v>
      </c>
      <c r="CV22" s="86" t="str">
        <f>TG!$AL$89</f>
        <v>Ja</v>
      </c>
      <c r="CW22" s="86" t="str">
        <f>TG!$AL$90</f>
        <v>Ja</v>
      </c>
      <c r="CX22" s="86" t="str">
        <f>TG!$AL$91</f>
        <v>Ja</v>
      </c>
      <c r="CY22" s="86" t="str">
        <f>TG!$AL$92</f>
        <v>Ja</v>
      </c>
      <c r="CZ22" s="86" t="str">
        <f>TG!$AL$94</f>
        <v>Ja</v>
      </c>
      <c r="DA22" s="86" t="str">
        <f>TG!$AL$95</f>
        <v>Ja</v>
      </c>
      <c r="DB22" s="86" t="str">
        <f>TG!$AL$96</f>
        <v>Ja</v>
      </c>
      <c r="DC22" s="86" t="str">
        <f>TG!$AL$97</f>
        <v>Ja</v>
      </c>
      <c r="DD22" s="86" t="str">
        <f>TG!$AL$98</f>
        <v>Ja</v>
      </c>
      <c r="DE22" s="86" t="str">
        <f>TG!$AL$99</f>
        <v>Ja</v>
      </c>
      <c r="DF22" s="86" t="str">
        <f>TG!$AL$103</f>
        <v>Ja</v>
      </c>
      <c r="DG22" s="86" t="str">
        <f>TG!$AL$104</f>
        <v>Ja</v>
      </c>
      <c r="DH22" s="86" t="str">
        <f>TG!$AL$105</f>
        <v>Nee</v>
      </c>
      <c r="DI22" s="86" t="str">
        <f>TG!$AL$106</f>
        <v>Ja</v>
      </c>
      <c r="DJ22" s="86" t="str">
        <f>TG!$AL$107</f>
        <v>Ja</v>
      </c>
      <c r="DK22" s="86" t="str">
        <f>TG!$AL$108</f>
        <v>Optie</v>
      </c>
      <c r="DL22" s="86" t="str">
        <f>TG!$AL$109</f>
        <v>Ja</v>
      </c>
      <c r="DM22" s="86" t="str">
        <f>TG!$AL$110</f>
        <v>Ja</v>
      </c>
      <c r="DN22" s="86" t="str">
        <f>TG!$AL$111</f>
        <v>Niet</v>
      </c>
      <c r="DO22" s="86" t="str">
        <f>TG!$AL$112</f>
        <v>Niet</v>
      </c>
      <c r="DP22" s="86"/>
      <c r="DQ22" s="86" t="str">
        <f>AGA!$AQ$2</f>
        <v>Niet</v>
      </c>
      <c r="DR22" s="86" t="str">
        <f>AGA!$AQ$3</f>
        <v>Niet</v>
      </c>
      <c r="DS22" s="86" t="str">
        <f>AGA!$AQ$4</f>
        <v>Niet</v>
      </c>
      <c r="DT22" s="86" t="str">
        <f>AGA!$AQ$5</f>
        <v>Niet</v>
      </c>
      <c r="DU22" s="86" t="str">
        <f>AGA!$AQ$6</f>
        <v>Niet</v>
      </c>
      <c r="DV22" s="86" t="str">
        <f>AGA!$AQ$7</f>
        <v>Niet</v>
      </c>
      <c r="DW22" s="86" t="str">
        <f>AGA!$AQ$8</f>
        <v>Niet</v>
      </c>
      <c r="DX22" s="86" t="str">
        <f>AGA!$AQ$9</f>
        <v>Niet</v>
      </c>
      <c r="DY22" s="86" t="str">
        <f>AGA!$AQ$10</f>
        <v>Niet</v>
      </c>
      <c r="DZ22" s="86" t="str">
        <f>AGA!$AQ$11</f>
        <v>Niet</v>
      </c>
      <c r="EA22" s="86" t="str">
        <f>AGA!$AQ$12</f>
        <v>Niet</v>
      </c>
      <c r="EB22" s="86" t="str">
        <f>AGA!$AQ$13</f>
        <v>Niet</v>
      </c>
      <c r="EC22" s="86" t="str">
        <f>AGA!$AQ$14</f>
        <v>Niet</v>
      </c>
      <c r="ED22" s="86" t="str">
        <f>AGA!$AQ$15</f>
        <v>Niet</v>
      </c>
      <c r="EE22" s="86" t="str">
        <f>AGA!$AQ$16</f>
        <v>Niet</v>
      </c>
      <c r="EF22" s="86" t="str">
        <f>AGA!$AQ$17</f>
        <v>Niet</v>
      </c>
      <c r="EG22" s="86" t="str">
        <f>AGA!$AQ$18</f>
        <v>Niet</v>
      </c>
      <c r="EH22" s="86" t="str">
        <f>AGA!$AQ$19</f>
        <v>Niet</v>
      </c>
      <c r="EI22" s="86" t="str">
        <f>AGA!$AQ$20</f>
        <v>Niet</v>
      </c>
      <c r="EJ22" s="86" t="str">
        <f>AGA!$AQ$21</f>
        <v>Niet</v>
      </c>
      <c r="EK22" s="86" t="str">
        <f>AGA!$AQ$22</f>
        <v>Niet</v>
      </c>
      <c r="EL22" s="86" t="str">
        <f>AGA!$AQ$23</f>
        <v>Niet</v>
      </c>
      <c r="EM22" s="86" t="str">
        <f>AGA!$AQ$24</f>
        <v>Niet</v>
      </c>
      <c r="EN22" s="86" t="str">
        <f>AGA!$AQ$25</f>
        <v>Niet</v>
      </c>
      <c r="EO22" s="86" t="str">
        <f>AGA!$AQ$26</f>
        <v>Niet</v>
      </c>
      <c r="EP22" s="86" t="str">
        <f>AGA!$AQ$27</f>
        <v>Niet</v>
      </c>
      <c r="EQ22" s="86" t="str">
        <f>AGA!$AQ$28</f>
        <v>Niet</v>
      </c>
      <c r="ER22" s="86" t="str">
        <f>AGA!$AQ$29</f>
        <v>Niet</v>
      </c>
      <c r="ES22" s="86" t="str">
        <f>AGA!$AQ$30</f>
        <v>Niet</v>
      </c>
      <c r="ET22" s="86" t="str">
        <f>AGA!$AQ$31</f>
        <v>Niet</v>
      </c>
      <c r="EU22" s="86" t="str">
        <f>AGA!$AQ$32</f>
        <v>Niet</v>
      </c>
      <c r="EV22" s="86" t="str">
        <f>AGA!$AQ$33</f>
        <v>Niet</v>
      </c>
      <c r="EW22" s="86" t="str">
        <f>AGA!$AQ$34</f>
        <v>Niet</v>
      </c>
      <c r="EX22" s="86" t="str">
        <f>AGA!$AQ$35</f>
        <v>Niet</v>
      </c>
      <c r="EY22" s="86" t="str">
        <f>AGA!$AQ$36</f>
        <v>Niet</v>
      </c>
      <c r="EZ22" s="86" t="str">
        <f>AGA!$AQ$37</f>
        <v>Niet</v>
      </c>
      <c r="FA22" s="86" t="str">
        <f>AGA!$AQ$38</f>
        <v>Niet</v>
      </c>
      <c r="FB22" s="86" t="str">
        <f>AGA!$AQ$39</f>
        <v>Niet</v>
      </c>
      <c r="FC22" s="86" t="str">
        <f>AGA!$AQ$40</f>
        <v>Niet</v>
      </c>
      <c r="FD22" s="86" t="str">
        <f>AGA!$AQ$41</f>
        <v>Niet</v>
      </c>
      <c r="FE22" s="86" t="str">
        <f>AGA!$AQ$42</f>
        <v>Niet</v>
      </c>
      <c r="FF22" s="86" t="str">
        <f>AGA!$AQ$43</f>
        <v>Niet</v>
      </c>
      <c r="FG22" s="86" t="str">
        <f>AGA!$AQ$44</f>
        <v>Niet</v>
      </c>
      <c r="FH22" s="86" t="str">
        <f>AGA!$AQ$45</f>
        <v>Niet</v>
      </c>
      <c r="FI22" s="86" t="str">
        <f>AGA!$AQ$46</f>
        <v>Niet</v>
      </c>
      <c r="FJ22" s="86" t="str">
        <f>AGA!$AQ$47</f>
        <v>Niet</v>
      </c>
      <c r="FK22" s="86" t="str">
        <f>AGA!$AQ$48</f>
        <v>Niet</v>
      </c>
      <c r="FL22" s="86" t="str">
        <f>AGA!$AQ$49</f>
        <v>Niet</v>
      </c>
      <c r="FM22" s="86" t="str">
        <f>AGA!$AQ$50</f>
        <v>Niet</v>
      </c>
      <c r="FN22" s="86" t="str">
        <f>AGA!$AQ$51</f>
        <v>Niet</v>
      </c>
      <c r="FO22" s="86" t="str">
        <f>AGA!$AQ$52</f>
        <v>Niet</v>
      </c>
      <c r="FP22" s="86" t="str">
        <f>AGA!$AQ$53</f>
        <v>Niet</v>
      </c>
      <c r="FQ22" s="86" t="str">
        <f>AGA!$AQ$54</f>
        <v>Niet</v>
      </c>
      <c r="FR22" s="86" t="str">
        <f>AGA!$AQ$55</f>
        <v>Niet</v>
      </c>
      <c r="FS22" s="86" t="str">
        <f>AGA!$AQ$56</f>
        <v>Niet</v>
      </c>
      <c r="FT22" s="86" t="str">
        <f>AGA!$AQ$57</f>
        <v>Niet</v>
      </c>
      <c r="FU22" s="86" t="str">
        <f>AGA!$AQ$58</f>
        <v>Niet</v>
      </c>
      <c r="FV22" s="86" t="str">
        <f>AGA!$AQ$59</f>
        <v>Niet</v>
      </c>
      <c r="FW22" s="86" t="str">
        <f>AGA!$AQ$60</f>
        <v>Niet</v>
      </c>
      <c r="FX22" s="86" t="str">
        <f>AGA!$AQ$61</f>
        <v>Niet</v>
      </c>
      <c r="FY22" s="86" t="str">
        <f>AGA!$AQ$62</f>
        <v>Niet</v>
      </c>
      <c r="FZ22" s="86" t="str">
        <f>AGA!$AQ$63</f>
        <v>Niet</v>
      </c>
      <c r="GA22" s="86" t="str">
        <f>AGA!$AQ$64</f>
        <v>Niet</v>
      </c>
      <c r="GB22" s="86" t="str">
        <f>AGA!$AQ$65</f>
        <v>Niet</v>
      </c>
      <c r="GC22" s="86" t="str">
        <f>AGA!$AQ$66</f>
        <v>Niet</v>
      </c>
      <c r="GD22" s="86" t="str">
        <f>AGA!$AQ$67</f>
        <v>Niet</v>
      </c>
      <c r="GE22" s="86" t="str">
        <f>AGA!$AQ$68</f>
        <v>Niet</v>
      </c>
      <c r="GF22" s="86" t="str">
        <f>AGA!$AQ$69</f>
        <v>Niet</v>
      </c>
      <c r="GG22" s="86" t="str">
        <f>AGA!$AQ$70</f>
        <v>Niet</v>
      </c>
      <c r="GH22" s="86" t="str">
        <f>AGA!$AQ$71</f>
        <v>Niet</v>
      </c>
      <c r="GI22" s="86" t="str">
        <f>AGA!$AQ$72</f>
        <v>Niet</v>
      </c>
      <c r="GJ22" s="86" t="str">
        <f>AGA!$AQ$73</f>
        <v>Niet</v>
      </c>
      <c r="GK22" s="86" t="str">
        <f>AGA!$AQ$74</f>
        <v>Niet</v>
      </c>
      <c r="GL22" s="86" t="str">
        <f>AGA!$AQ$75</f>
        <v>Niet</v>
      </c>
      <c r="GM22" s="86" t="str">
        <f>AGA!$AQ$76</f>
        <v>Niet</v>
      </c>
      <c r="GN22" s="86" t="str">
        <f>AGA!$AQ$77</f>
        <v>Niet</v>
      </c>
      <c r="GO22" s="86" t="str">
        <f>AGA!$AQ$78</f>
        <v>Niet</v>
      </c>
      <c r="GP22" s="86" t="str">
        <f>AGA!$AQ$79</f>
        <v>Niet</v>
      </c>
      <c r="GQ22" s="86" t="str">
        <f>AGA!$AQ$80</f>
        <v>Niet</v>
      </c>
      <c r="GR22" s="86" t="str">
        <f>AGA!$AQ$81</f>
        <v>Niet</v>
      </c>
      <c r="GS22" s="86" t="str">
        <f>AGA!$AQ$82</f>
        <v>Niet</v>
      </c>
      <c r="GT22" s="86" t="str">
        <f>AGA!$AQ$83</f>
        <v>Niet</v>
      </c>
      <c r="GU22" s="86" t="str">
        <f>AGA!$AQ$84</f>
        <v>Niet</v>
      </c>
      <c r="GV22" s="86" t="str">
        <f>AGA!$AQ$85</f>
        <v>Niet</v>
      </c>
      <c r="GW22" s="86" t="str">
        <f>AGA!$AQ$86</f>
        <v>Niet</v>
      </c>
      <c r="GX22" s="86" t="str">
        <f>AGA!$AQ$87</f>
        <v>Niet</v>
      </c>
      <c r="GY22" s="86" t="str">
        <f>AGA!$AQ$88</f>
        <v>Niet</v>
      </c>
      <c r="GZ22" s="86" t="str">
        <f>AGA!$AQ$89</f>
        <v>Niet</v>
      </c>
      <c r="HA22" s="86" t="str">
        <f>AGA!$AQ$90</f>
        <v>Niet</v>
      </c>
      <c r="HB22" s="86" t="str">
        <f>AGA!$AQ$91</f>
        <v>Niet</v>
      </c>
      <c r="HC22" s="86" t="str">
        <f>AGA!$AQ$92</f>
        <v>Niet</v>
      </c>
      <c r="HD22" s="86" t="str">
        <f>AGA!$AQ$93</f>
        <v>Niet</v>
      </c>
      <c r="HE22" s="86" t="str">
        <f>AGA!$AQ$94</f>
        <v>Niet</v>
      </c>
      <c r="HF22" s="86" t="str">
        <f>AGA!$AQ$95</f>
        <v>Niet</v>
      </c>
      <c r="HG22" s="86" t="str">
        <f>AGA!$AQ$96</f>
        <v>Niet</v>
      </c>
      <c r="HH22" s="86" t="str">
        <f>AGA!$AQ$97</f>
        <v>Niet</v>
      </c>
      <c r="HI22" s="86" t="str">
        <f>AGA!$AQ$98</f>
        <v>Niet</v>
      </c>
      <c r="HJ22" s="86" t="str">
        <f>AGA!$AQ$99</f>
        <v>Niet</v>
      </c>
      <c r="HK22" s="86" t="str">
        <f>AGA!$AQ$100</f>
        <v>Niet</v>
      </c>
      <c r="HL22" s="86" t="str">
        <f>AGA!$AQ$101</f>
        <v>Niet</v>
      </c>
      <c r="HM22" s="86" t="str">
        <f>AGA!$AQ$102</f>
        <v>Niet</v>
      </c>
      <c r="HN22" s="86" t="str">
        <f>AGA!$AQ$103</f>
        <v>Niet</v>
      </c>
      <c r="HO22" s="86" t="str">
        <f>AGA!$AQ$104</f>
        <v>Niet</v>
      </c>
      <c r="HP22" s="86" t="str">
        <f>AGA!$AQ$105</f>
        <v>Niet</v>
      </c>
      <c r="HQ22" s="86" t="str">
        <f>AGA!$AQ$106</f>
        <v>Niet</v>
      </c>
      <c r="HR22" s="86" t="str">
        <f>AGA!$AQ$107</f>
        <v>Niet</v>
      </c>
      <c r="HS22" s="86" t="str">
        <f>AGA!$AQ$108</f>
        <v>Niet</v>
      </c>
      <c r="HT22" s="86" t="str">
        <f>AGA!$AQ$109</f>
        <v>Niet</v>
      </c>
      <c r="HU22" s="86" t="str">
        <f>AGA!$AQ$110</f>
        <v>Niet</v>
      </c>
      <c r="HV22" s="86" t="str">
        <f>AGA!$AQ$111</f>
        <v>Niet</v>
      </c>
      <c r="HW22" s="86" t="str">
        <f>AGA!$AQ$112</f>
        <v>Niet</v>
      </c>
      <c r="HX22" s="86" t="str">
        <f>AGA!$AQ$113</f>
        <v>Niet</v>
      </c>
      <c r="HY22" s="86" t="str">
        <f>AGA!$AQ$114</f>
        <v>Niet</v>
      </c>
      <c r="HZ22" s="86" t="str">
        <f>AGA!$AQ$115</f>
        <v>Niet</v>
      </c>
      <c r="IA22" s="86" t="str">
        <f>AGA!$AQ$116</f>
        <v>Niet</v>
      </c>
      <c r="IB22" s="86" t="str">
        <f>AGA!$AQ$117</f>
        <v>Niet</v>
      </c>
      <c r="IC22" s="86" t="str">
        <f>AGA!$AQ$118</f>
        <v>Niet</v>
      </c>
      <c r="ID22" s="86" t="str">
        <f>AGA!$AQ$119</f>
        <v>Niet</v>
      </c>
      <c r="IE22" s="86" t="str">
        <f>AGA!$AQ$120</f>
        <v>Niet</v>
      </c>
      <c r="IF22" s="86" t="str">
        <f>AGA!$AQ$121</f>
        <v>Niet</v>
      </c>
      <c r="IG22" s="86" t="str">
        <f>AGA!$AQ$122</f>
        <v>Niet</v>
      </c>
      <c r="IH22" s="86" t="str">
        <f>AGA!$AQ$123</f>
        <v>Niet</v>
      </c>
      <c r="II22" s="86" t="str">
        <f>AGA!$AQ$124</f>
        <v>Niet</v>
      </c>
      <c r="IJ22" s="86" t="str">
        <f>AGA!$AQ$125</f>
        <v>Niet</v>
      </c>
      <c r="IK22" s="86" t="str">
        <f>AGA!$AQ$126</f>
        <v>Niet</v>
      </c>
      <c r="IL22" s="86" t="str">
        <f>AGA!$AQ$127</f>
        <v>Niet</v>
      </c>
      <c r="IM22" s="86" t="str">
        <f>AGA!$AQ$128</f>
        <v>Niet</v>
      </c>
      <c r="IN22" s="86" t="str">
        <f>AGA!$AQ$129</f>
        <v>Niet</v>
      </c>
      <c r="IO22" s="86" t="str">
        <f>AGA!$AQ$130</f>
        <v>Niet</v>
      </c>
      <c r="IP22" s="86" t="str">
        <f>AGA!$AQ$131</f>
        <v>Niet</v>
      </c>
      <c r="IQ22" s="86" t="str">
        <f>AGA!$AQ$132</f>
        <v>Niet</v>
      </c>
      <c r="IR22" s="86" t="str">
        <f>AGA!$AQ$133</f>
        <v>Niet</v>
      </c>
      <c r="IS22" s="86" t="str">
        <f>AGA!$AQ$134</f>
        <v>Niet</v>
      </c>
      <c r="IT22" s="86" t="str">
        <f>AGA!$AQ$135</f>
        <v>Niet</v>
      </c>
      <c r="IU22" s="86" t="str">
        <f>AGA!$AQ$136</f>
        <v>Niet</v>
      </c>
      <c r="IV22" s="86" t="str">
        <f>AGA!$AQ$137</f>
        <v>Niet</v>
      </c>
      <c r="IW22" s="86" t="str">
        <f>AGA!$AQ$138</f>
        <v>Niet</v>
      </c>
      <c r="IX22" s="86" t="str">
        <f>AGA!$AQ$139</f>
        <v>Niet</v>
      </c>
      <c r="IY22" s="86" t="str">
        <f>AGA!$AQ$140</f>
        <v>Niet</v>
      </c>
      <c r="IZ22" s="86" t="str">
        <f>AGA!$AQ$141</f>
        <v>Niet</v>
      </c>
      <c r="JA22" s="86" t="str">
        <f>AGA!$AQ$142</f>
        <v>Niet</v>
      </c>
      <c r="JB22" s="86" t="str">
        <f>AGA!$AQ$143</f>
        <v>Niet</v>
      </c>
      <c r="JC22" s="86" t="str">
        <f>AGA!$AQ$144</f>
        <v>Niet</v>
      </c>
      <c r="JD22" s="86" t="str">
        <f>AGA!$AQ$146</f>
        <v>Niet</v>
      </c>
      <c r="JE22" s="86" t="str">
        <f>AGA!$AQ$147</f>
        <v>Niet</v>
      </c>
      <c r="JF22" s="86" t="str">
        <f>AGA!$AQ$148</f>
        <v>Niet</v>
      </c>
      <c r="JG22" s="86" t="str">
        <f>AGA!$AQ$149</f>
        <v>Niet</v>
      </c>
      <c r="JH22" s="86" t="str">
        <f>AGA!$AQ$150</f>
        <v>Niet</v>
      </c>
      <c r="JI22" s="86" t="str">
        <f>AGA!$AQ$151</f>
        <v>Niet</v>
      </c>
      <c r="JJ22" s="86" t="str">
        <f>AGA!$AQ$152</f>
        <v>Niet</v>
      </c>
      <c r="JK22" s="86" t="str">
        <f>AGA!$AQ$153</f>
        <v>Niet</v>
      </c>
      <c r="JL22" s="86" t="str">
        <f>AGA!$AQ$154</f>
        <v>Niet</v>
      </c>
      <c r="JM22" s="86" t="str">
        <f>AGA!$AQ$155</f>
        <v>Niet</v>
      </c>
      <c r="JN22" s="86" t="str">
        <f>AGA!$AQ$156</f>
        <v>Niet</v>
      </c>
      <c r="JO22" s="86" t="str">
        <f>AGA!$AQ$157</f>
        <v>Niet</v>
      </c>
      <c r="JP22" s="86" t="str">
        <f>AGA!$AQ$158</f>
        <v>Niet</v>
      </c>
      <c r="JQ22" s="86" t="str">
        <f>AGA!$AQ$159</f>
        <v>Niet</v>
      </c>
      <c r="JR22" s="86" t="str">
        <f>AGA!$AQ$160</f>
        <v>Niet</v>
      </c>
      <c r="JS22" s="86" t="str">
        <f>AGA!$AQ$161</f>
        <v>Niet</v>
      </c>
      <c r="JT22" s="86" t="str">
        <f>AGA!$AQ$162</f>
        <v>Niet</v>
      </c>
      <c r="JU22" s="86" t="str">
        <f>AGA!$AQ$163</f>
        <v>Niet</v>
      </c>
      <c r="JV22" s="86" t="str">
        <f>AGA!$AQ$164</f>
        <v>Niet</v>
      </c>
      <c r="JW22" s="86" t="str">
        <f>AGA!$AQ$165</f>
        <v>Niet</v>
      </c>
      <c r="JX22" s="86" t="str">
        <f>AGA!$AQ$166</f>
        <v>Niet</v>
      </c>
      <c r="JY22" s="86" t="str">
        <f>AGA!$AQ$167</f>
        <v>Niet</v>
      </c>
      <c r="JZ22" s="86" t="str">
        <f>AGA!$AQ$168</f>
        <v>Niet</v>
      </c>
      <c r="KA22" s="86" t="str">
        <f>AGA!$AQ$169</f>
        <v>Niet</v>
      </c>
      <c r="KB22" s="86" t="str">
        <f>AGA!$AQ$170</f>
        <v>Niet</v>
      </c>
      <c r="KC22" s="86" t="str">
        <f>AGA!$AQ$171</f>
        <v>Niet</v>
      </c>
      <c r="KD22" s="86" t="str">
        <f>AGA!$AQ$172</f>
        <v>Niet</v>
      </c>
      <c r="KE22" s="86" t="str">
        <f>AGA!$AQ$173</f>
        <v>Niet</v>
      </c>
      <c r="KF22" s="86" t="str">
        <f>AGA!$AQ$174</f>
        <v>Niet</v>
      </c>
      <c r="KG22" s="86" t="str">
        <f>AGA!$AQ$175</f>
        <v>Niet</v>
      </c>
      <c r="KH22" s="86" t="str">
        <f>AGA!$AQ$176</f>
        <v>Ja</v>
      </c>
      <c r="KI22" s="86" t="str">
        <f>AGA!$AQ$177</f>
        <v>Niet</v>
      </c>
      <c r="KJ22" s="86" t="str">
        <f>AGA!$AQ$178</f>
        <v>Niet</v>
      </c>
      <c r="KK22" s="86" t="str">
        <f>AGA!$AQ$179</f>
        <v>Niet</v>
      </c>
      <c r="KL22" s="86" t="str">
        <f>AGA!$AQ$180</f>
        <v>Niet</v>
      </c>
      <c r="KM22" s="86" t="str">
        <f>AGA!$AQ$181</f>
        <v>Niet</v>
      </c>
      <c r="KN22" s="86" t="str">
        <f>AGA!$AQ$182</f>
        <v>Niet</v>
      </c>
      <c r="KO22" s="86" t="str">
        <f>AGA!$AQ$183</f>
        <v>Niet</v>
      </c>
      <c r="KP22" s="86" t="str">
        <f>AGA!$AQ$184</f>
        <v>Niet</v>
      </c>
      <c r="KQ22" s="86" t="str">
        <f>AGA!$AQ$185</f>
        <v>Niet</v>
      </c>
      <c r="KR22" s="86" t="str">
        <f>AGA!$AQ$186</f>
        <v>Niet</v>
      </c>
      <c r="KS22" s="86" t="str">
        <f>AGA!$AQ$187</f>
        <v>Niet</v>
      </c>
      <c r="KT22" s="86" t="str">
        <f>AGA!$AQ$188</f>
        <v>Niet</v>
      </c>
      <c r="KU22" s="86" t="str">
        <f>AGA!$AQ$189</f>
        <v>Niet</v>
      </c>
      <c r="KV22" s="86" t="str">
        <f>AGA!$AQ$190</f>
        <v>Niet</v>
      </c>
      <c r="KW22" s="86" t="str">
        <f>AGA!$AQ$191</f>
        <v>Niet</v>
      </c>
      <c r="KX22" s="86" t="str">
        <f>AGA!$AQ$192</f>
        <v>Niet</v>
      </c>
      <c r="KY22" s="86" t="str">
        <f>AGA!$AQ$193</f>
        <v>Niet</v>
      </c>
      <c r="KZ22" s="86" t="str">
        <f>AGA!$AQ$194</f>
        <v>Niet</v>
      </c>
      <c r="LA22" s="86" t="str">
        <f>AGA!$AQ$195</f>
        <v>Niet</v>
      </c>
      <c r="LB22" s="86" t="str">
        <f>AGA!$AQ$196</f>
        <v>Niet</v>
      </c>
      <c r="LC22" s="86" t="str">
        <f>AGA!$AQ$198</f>
        <v>Niet</v>
      </c>
      <c r="LD22" s="86" t="str">
        <f>AGA!$AQ$199</f>
        <v>Niet</v>
      </c>
      <c r="LE22" s="86" t="str">
        <f>AGA!$AQ$200</f>
        <v>Niet</v>
      </c>
      <c r="LF22" s="86" t="str">
        <f>AGA!$AQ$201</f>
        <v>Niet</v>
      </c>
      <c r="LG22" s="86" t="str">
        <f>AGA!$AQ$202</f>
        <v>Niet</v>
      </c>
      <c r="LH22" s="86" t="str">
        <f>AGA!$AQ$203</f>
        <v>Niet</v>
      </c>
      <c r="LI22" s="86" t="str">
        <f>AGA!$AQ$204</f>
        <v>Niet</v>
      </c>
      <c r="LJ22" s="86" t="str">
        <f>AGA!$AQ$205</f>
        <v>Niet</v>
      </c>
      <c r="LK22" s="86" t="str">
        <f>AGA!$AQ$206</f>
        <v>Niet</v>
      </c>
      <c r="LL22" s="86" t="str">
        <f>AGA!$AQ$207</f>
        <v>Niet</v>
      </c>
      <c r="LM22" s="86" t="str">
        <f>AGA!$AQ$208</f>
        <v>Niet</v>
      </c>
      <c r="LN22" s="86" t="str">
        <f>AGA!$AQ$209</f>
        <v>Niet</v>
      </c>
      <c r="LO22" s="86" t="str">
        <f>AGA!$AQ$210</f>
        <v>Niet</v>
      </c>
      <c r="LP22" s="86" t="str">
        <f>AGA!$AQ$211</f>
        <v>Niet</v>
      </c>
      <c r="LQ22" s="86" t="str">
        <f>AGA!$AQ$212</f>
        <v>Niet</v>
      </c>
      <c r="LR22" s="86" t="str">
        <f>AGA!$AQ$213</f>
        <v>Niet</v>
      </c>
      <c r="LS22" s="86" t="str">
        <f>AGA!$AQ$214</f>
        <v>Niet</v>
      </c>
      <c r="LT22" s="86" t="str">
        <f>AGA!$AQ$215</f>
        <v>Niet</v>
      </c>
      <c r="LU22" s="86" t="str">
        <f>AGA!$AQ$216</f>
        <v>Niet</v>
      </c>
      <c r="LV22" s="86" t="str">
        <f>AGA!$AQ$218</f>
        <v>Niet</v>
      </c>
      <c r="LW22" s="86" t="str">
        <f>AGA!$AQ$219</f>
        <v>Niet</v>
      </c>
      <c r="LX22" s="86" t="str">
        <f>AGA!$AQ$220</f>
        <v>Niet</v>
      </c>
      <c r="LY22" s="86" t="str">
        <f>AGA!$AQ$221</f>
        <v>Niet</v>
      </c>
      <c r="LZ22" s="86" t="str">
        <f>AGA!$AQ$222</f>
        <v>Niet</v>
      </c>
      <c r="MA22" s="86" t="str">
        <f>AGA!$AQ$223</f>
        <v>Niet</v>
      </c>
      <c r="MB22" s="86" t="str">
        <f>AGA!$AQ$224</f>
        <v>Niet</v>
      </c>
      <c r="MC22" s="86" t="str">
        <f>AGA!$AQ$225</f>
        <v>Niet</v>
      </c>
      <c r="MD22" s="86" t="str">
        <f>AGA!$AQ$226</f>
        <v>Niet</v>
      </c>
      <c r="ME22" s="86" t="str">
        <f>AGA!$AQ$227</f>
        <v>Niet</v>
      </c>
      <c r="MF22" s="86" t="str">
        <f>AGA!$AQ$228</f>
        <v>Niet</v>
      </c>
      <c r="MG22" s="86" t="str">
        <f>AGA!$AQ$229</f>
        <v>Niet</v>
      </c>
      <c r="MH22" s="86" t="str">
        <f>AGA!$AQ$230</f>
        <v>Niet</v>
      </c>
      <c r="MI22" s="86" t="str">
        <f>AGA!$AQ$231</f>
        <v>Niet</v>
      </c>
      <c r="MJ22" s="86" t="str">
        <f>AGA!$AQ$232</f>
        <v>Niet</v>
      </c>
      <c r="MK22" s="86" t="str">
        <f>AGA!$AQ$233</f>
        <v>Niet</v>
      </c>
      <c r="ML22" s="86" t="str">
        <f>AGA!$AQ$234</f>
        <v>Niet</v>
      </c>
      <c r="MM22" s="86" t="str">
        <f>AGA!$AQ$235</f>
        <v>Niet</v>
      </c>
      <c r="MN22" s="86" t="str">
        <f>AGA!$AQ$237</f>
        <v>Niet</v>
      </c>
      <c r="MO22" s="86" t="str">
        <f>AGA!$AQ$238</f>
        <v>Niet</v>
      </c>
      <c r="MP22" s="86" t="str">
        <f>AGA!$AQ$239</f>
        <v>Niet</v>
      </c>
      <c r="MQ22" s="86" t="str">
        <f>AGA!$AQ$240</f>
        <v>Niet</v>
      </c>
      <c r="MR22" s="86" t="str">
        <f>AGA!$AQ$241</f>
        <v>Niet</v>
      </c>
      <c r="MS22" s="86" t="str">
        <f>AGA!$AQ$242</f>
        <v>Niet</v>
      </c>
      <c r="MT22" s="86" t="str">
        <f>AGA!$AQ$243</f>
        <v>Niet</v>
      </c>
      <c r="MU22" s="86" t="str">
        <f>AGA!$AQ$244</f>
        <v>Niet</v>
      </c>
      <c r="MV22" s="86" t="str">
        <f>AGA!$AQ$245</f>
        <v>Niet</v>
      </c>
      <c r="MW22" s="86" t="str">
        <f>AGA!$AQ$246</f>
        <v>Niet</v>
      </c>
      <c r="MX22" s="86" t="str">
        <f>AGA!$AQ$247</f>
        <v>Niet</v>
      </c>
      <c r="MY22" s="86" t="str">
        <f>AGA!$AQ$248</f>
        <v>Niet</v>
      </c>
      <c r="MZ22" s="86" t="str">
        <f>AGA!$AQ$249</f>
        <v>Niet</v>
      </c>
      <c r="NA22" s="86" t="str">
        <f>AGA!$AQ$250</f>
        <v>Niet</v>
      </c>
      <c r="NB22" s="86" t="str">
        <f>AGA!$AQ$251</f>
        <v>Niet</v>
      </c>
      <c r="NC22" s="86" t="str">
        <f>AGA!$AQ$252</f>
        <v>Niet</v>
      </c>
      <c r="ND22" s="86" t="str">
        <f>AGA!$AQ$255</f>
        <v>Niet</v>
      </c>
      <c r="NE22" s="86" t="str">
        <f>AGA!$AQ$256</f>
        <v>Niet</v>
      </c>
      <c r="NF22" s="86" t="str">
        <f>AGA!$AQ$257</f>
        <v>Niet</v>
      </c>
      <c r="NG22" s="86" t="str">
        <f>AGA!$AQ$258</f>
        <v>Niet</v>
      </c>
      <c r="NH22" s="86" t="str">
        <f>AGA!$AQ$259</f>
        <v>Niet</v>
      </c>
      <c r="NI22" s="86" t="str">
        <f>AGA!$AQ$260</f>
        <v>Niet</v>
      </c>
      <c r="NJ22" s="86" t="str">
        <f>AGA!$AQ$261</f>
        <v>Niet</v>
      </c>
      <c r="NK22" s="86" t="str">
        <f>AGA!$AQ$262</f>
        <v>Niet</v>
      </c>
      <c r="NL22" s="86" t="str">
        <f>AGA!$AQ$263</f>
        <v>Niet</v>
      </c>
      <c r="NM22" s="86" t="str">
        <f>AGA!$AQ$264</f>
        <v>Niet</v>
      </c>
      <c r="NN22" s="86" t="str">
        <f>AGA!$AQ$265</f>
        <v>Niet</v>
      </c>
      <c r="NO22" s="86" t="str">
        <f>AGA!$AQ$266</f>
        <v>Niet</v>
      </c>
      <c r="NP22" s="86" t="str">
        <f>AGA!$AQ$267</f>
        <v>Niet</v>
      </c>
      <c r="NQ22" s="86" t="str">
        <f>AGA!$AQ$268</f>
        <v>Niet</v>
      </c>
      <c r="NR22" s="86" t="str">
        <f>AGA!$AQ$270</f>
        <v>Niet</v>
      </c>
      <c r="NS22" s="86" t="str">
        <f>AGA!$AQ$271</f>
        <v>Niet</v>
      </c>
      <c r="NT22" s="86" t="str">
        <f>AGA!$AQ$272</f>
        <v>Niet</v>
      </c>
      <c r="NU22" s="86" t="str">
        <f>AGA!$AQ$273</f>
        <v>Niet</v>
      </c>
      <c r="NV22" s="86" t="str">
        <f>AGA!$AQ$274</f>
        <v>Niet</v>
      </c>
      <c r="NW22" s="86" t="str">
        <f>AGA!$AQ$275</f>
        <v>Niet</v>
      </c>
      <c r="NX22" s="86" t="str">
        <f>AGA!$AQ$276</f>
        <v>Niet</v>
      </c>
      <c r="NY22" s="86" t="str">
        <f>AGA!$AQ$277</f>
        <v>Niet</v>
      </c>
      <c r="NZ22" s="86" t="str">
        <f>AGA!$AQ$278</f>
        <v>Niet</v>
      </c>
      <c r="OA22" s="86" t="str">
        <f>AGA!$AQ$279</f>
        <v>Niet</v>
      </c>
      <c r="OB22" s="86" t="str">
        <f>AGA!$AQ$280</f>
        <v>Niet</v>
      </c>
      <c r="OC22" s="86" t="str">
        <f>AGA!$AQ$281</f>
        <v>Niet</v>
      </c>
      <c r="OD22" s="86" t="str">
        <f>AGA!$AQ$283</f>
        <v>Niet</v>
      </c>
      <c r="OE22" s="86" t="str">
        <f>AGA!$AQ$284</f>
        <v>Niet</v>
      </c>
      <c r="OF22" s="86" t="str">
        <f>AGA!$AQ$285</f>
        <v>Niet</v>
      </c>
      <c r="OG22" s="86" t="str">
        <f>AGA!$AQ$286</f>
        <v>Niet</v>
      </c>
      <c r="OH22" s="86" t="str">
        <f>AGA!$AQ$288</f>
        <v>Niet</v>
      </c>
      <c r="OI22" s="86" t="str">
        <f>AGA!$AQ$289</f>
        <v>Niet</v>
      </c>
      <c r="OJ22" s="86" t="str">
        <f>AGA!$AQ$290</f>
        <v>Niet</v>
      </c>
      <c r="OK22" s="86" t="str">
        <f>AGA!$AQ$291</f>
        <v>Niet</v>
      </c>
      <c r="OL22" s="86" t="str">
        <f>AGA!$AQ$292</f>
        <v>Niet</v>
      </c>
      <c r="OM22" s="86" t="str">
        <f>AGA!$AQ$293</f>
        <v>Niet</v>
      </c>
      <c r="ON22" s="86" t="str">
        <f>AGA!$AQ$294</f>
        <v>Niet</v>
      </c>
      <c r="OO22" s="86" t="str">
        <f>AGA!$AQ$295</f>
        <v>Niet</v>
      </c>
      <c r="OP22" s="86" t="str">
        <f>AGA!$AQ$296</f>
        <v>Niet</v>
      </c>
      <c r="OQ22" s="86" t="str">
        <f>AGA!$AQ$297</f>
        <v>Niet</v>
      </c>
      <c r="OR22" s="86" t="str">
        <f>AGA!$AQ$298</f>
        <v>Niet</v>
      </c>
      <c r="OS22" s="86" t="str">
        <f>AGA!$AQ$299</f>
        <v>Niet</v>
      </c>
      <c r="OT22" s="86" t="str">
        <f>AGA!$AQ$300</f>
        <v>Niet</v>
      </c>
      <c r="OU22" s="86" t="str">
        <f>AGA!$AQ$301</f>
        <v>Niet</v>
      </c>
      <c r="OV22" s="86" t="str">
        <f>AGA!$AQ$302</f>
        <v>Niet</v>
      </c>
      <c r="OW22" s="86" t="str">
        <f>AGA!$AQ$303</f>
        <v>Niet</v>
      </c>
      <c r="OX22" s="86" t="str">
        <f>AGA!$AQ$304</f>
        <v>Niet</v>
      </c>
      <c r="OY22" s="86" t="str">
        <f>AGA!$AQ$305</f>
        <v>Niet</v>
      </c>
      <c r="OZ22" s="86" t="str">
        <f>AGA!$AQ$306</f>
        <v>Niet</v>
      </c>
      <c r="PA22" s="86" t="str">
        <f>AGA!$AQ$307</f>
        <v>Niet</v>
      </c>
      <c r="PB22" s="86" t="str">
        <f>AGA!$AQ$308</f>
        <v>Niet</v>
      </c>
      <c r="PC22" s="86" t="str">
        <f>AGA!$AQ$309</f>
        <v>Niet</v>
      </c>
      <c r="PD22" s="86" t="str">
        <f>AGA!$AQ$310</f>
        <v>Niet</v>
      </c>
      <c r="PE22" s="86" t="str">
        <f>AGA!$AQ$311</f>
        <v>Niet</v>
      </c>
      <c r="PF22" s="86" t="str">
        <f>AGA!$AQ$313</f>
        <v>Niet</v>
      </c>
    </row>
    <row r="23" spans="1:422" hidden="1" x14ac:dyDescent="0.25">
      <c r="A23" s="86"/>
      <c r="B23" s="225"/>
      <c r="C23" s="86"/>
      <c r="D23" s="86"/>
      <c r="E23" s="86"/>
      <c r="F23" s="86"/>
      <c r="G23" s="86"/>
      <c r="H23" s="86"/>
      <c r="I23" s="224"/>
      <c r="J23" s="224"/>
      <c r="K23" s="86"/>
      <c r="L23" s="110"/>
      <c r="M23" s="224" t="s">
        <v>912</v>
      </c>
      <c r="N23" s="224" t="s">
        <v>911</v>
      </c>
      <c r="O23" s="224" t="str">
        <f>TG!AM1</f>
        <v>Geen</v>
      </c>
      <c r="Q23" s="86" t="str">
        <f>TG!$AM$2</f>
        <v>Niet</v>
      </c>
      <c r="R23" s="86" t="str">
        <f>TG!$AM$3</f>
        <v>Niet</v>
      </c>
      <c r="S23" s="86" t="str">
        <f>TG!$AM$4</f>
        <v>Niet</v>
      </c>
      <c r="T23" s="86" t="str">
        <f>TG!$AM$5</f>
        <v>Niet</v>
      </c>
      <c r="U23" s="86" t="str">
        <f>TG!$AM$6</f>
        <v>Niet</v>
      </c>
      <c r="V23" s="86" t="str">
        <f>TG!$AM$7</f>
        <v>Niet</v>
      </c>
      <c r="W23" s="86" t="str">
        <f>TG!$AM$8</f>
        <v>Niet</v>
      </c>
      <c r="X23" s="86" t="str">
        <f>TG!$AM$9</f>
        <v>Niet</v>
      </c>
      <c r="Y23" s="86" t="str">
        <f>TG!$AM$10</f>
        <v>Niet</v>
      </c>
      <c r="Z23" s="86" t="str">
        <f>TG!$AM$11</f>
        <v>Niet</v>
      </c>
      <c r="AA23" s="86" t="str">
        <f>TG!$AM$12</f>
        <v>Niet</v>
      </c>
      <c r="AB23" s="86" t="str">
        <f>TG!$AM$13</f>
        <v>Niet</v>
      </c>
      <c r="AC23" s="86" t="str">
        <f>TG!$AM$14</f>
        <v>Niet</v>
      </c>
      <c r="AD23" s="86" t="str">
        <f>TG!$AM$15</f>
        <v>Niet</v>
      </c>
      <c r="AE23" s="86" t="str">
        <f>TG!$AM$16</f>
        <v>Niet</v>
      </c>
      <c r="AF23" s="86" t="str">
        <f>TG!$AM$17</f>
        <v>Niet</v>
      </c>
      <c r="AG23" s="86" t="str">
        <f>TG!$AM$18</f>
        <v>Niet</v>
      </c>
      <c r="AH23" s="86" t="str">
        <f>TG!$AM$19</f>
        <v>Niet</v>
      </c>
      <c r="AI23" s="86" t="str">
        <f>TG!$AM$20</f>
        <v>Niet</v>
      </c>
      <c r="AJ23" s="86" t="str">
        <f>TG!$AM$21</f>
        <v>Niet</v>
      </c>
      <c r="AK23" s="86" t="str">
        <f>TG!$AM$22</f>
        <v>Niet</v>
      </c>
      <c r="AL23" s="86" t="str">
        <f>TG!$AM$23</f>
        <v>Niet</v>
      </c>
      <c r="AM23" s="86" t="str">
        <f>TG!$AM$24</f>
        <v>Niet</v>
      </c>
      <c r="AN23" s="86" t="str">
        <f>TG!$AM$25</f>
        <v>Niet</v>
      </c>
      <c r="AO23" s="86" t="str">
        <f>TG!$AM$26</f>
        <v>Niet</v>
      </c>
      <c r="AP23" s="86" t="str">
        <f>TG!$AM$27</f>
        <v>Niet</v>
      </c>
      <c r="AQ23" s="86" t="str">
        <f>TG!$AM$28</f>
        <v>Niet</v>
      </c>
      <c r="AR23" s="86" t="str">
        <f>TG!$AM$29</f>
        <v>Niet</v>
      </c>
      <c r="AS23" s="86" t="str">
        <f>TG!$AM$31</f>
        <v>Niet</v>
      </c>
      <c r="AT23" s="86" t="str">
        <f>TG!$AM$32</f>
        <v>Niet</v>
      </c>
      <c r="AU23" s="86" t="str">
        <f>TG!$AM$33</f>
        <v>Niet</v>
      </c>
      <c r="AV23" s="86" t="str">
        <f>TG!$AM$34</f>
        <v>Niet</v>
      </c>
      <c r="AW23" s="86" t="str">
        <f>TG!$AM$35</f>
        <v>Niet</v>
      </c>
      <c r="AX23" s="86" t="str">
        <f>TG!$AM$36</f>
        <v>Niet</v>
      </c>
      <c r="AY23" s="86" t="str">
        <f>TG!$AM$38</f>
        <v>Niet</v>
      </c>
      <c r="AZ23" s="86" t="str">
        <f>TG!$AM$39</f>
        <v>Niet</v>
      </c>
      <c r="BA23" s="86" t="str">
        <f>TG!$AM$40</f>
        <v>Niet</v>
      </c>
      <c r="BB23" s="86" t="str">
        <f>TG!$AM$41</f>
        <v>Niet</v>
      </c>
      <c r="BC23" s="86" t="str">
        <f>TG!$AM$42</f>
        <v>Niet</v>
      </c>
      <c r="BD23" s="86" t="str">
        <f>TG!$AM$43</f>
        <v>Niet</v>
      </c>
      <c r="BE23" s="86" t="str">
        <f>TG!$AM$44</f>
        <v>Niet</v>
      </c>
      <c r="BF23" s="86" t="str">
        <f>TG!$AM$45</f>
        <v>Niet</v>
      </c>
      <c r="BG23" s="86" t="str">
        <f>TG!$AM$46</f>
        <v>Niet</v>
      </c>
      <c r="BH23" s="86" t="str">
        <f>TG!$AM$47</f>
        <v>Niet</v>
      </c>
      <c r="BI23" s="86" t="str">
        <f>TG!$AM$48</f>
        <v>Niet</v>
      </c>
      <c r="BJ23" s="86" t="str">
        <f>TG!$AM$49</f>
        <v>Niet</v>
      </c>
      <c r="BK23" s="86" t="str">
        <f>TG!$AM$50</f>
        <v>Niet</v>
      </c>
      <c r="BL23" s="86" t="str">
        <f>TG!$AM$51</f>
        <v>Niet</v>
      </c>
      <c r="BM23" s="86" t="str">
        <f>TG!$AM$52</f>
        <v>Niet</v>
      </c>
      <c r="BN23" s="86" t="str">
        <f>TG!$AM$53</f>
        <v>Niet</v>
      </c>
      <c r="BO23" s="86" t="str">
        <f>TG!$AM$54</f>
        <v>Niet</v>
      </c>
      <c r="BP23" s="86" t="str">
        <f>TG!$AM$55</f>
        <v>Niet</v>
      </c>
      <c r="BQ23" s="86" t="str">
        <f>TG!$AM$56</f>
        <v>Niet</v>
      </c>
      <c r="BR23" s="86" t="str">
        <f>TG!$AM$58</f>
        <v>Niet</v>
      </c>
      <c r="BS23" s="86" t="str">
        <f>TG!$AM$59</f>
        <v>Niet</v>
      </c>
      <c r="BT23" s="86" t="str">
        <f>TG!$AM$60</f>
        <v>Niet</v>
      </c>
      <c r="BU23" s="86" t="str">
        <f>TG!$AM$61</f>
        <v>Niet</v>
      </c>
      <c r="BV23" s="86" t="str">
        <f>TG!$AM$62</f>
        <v>Niet</v>
      </c>
      <c r="BW23" s="86" t="str">
        <f>TG!$AM$63</f>
        <v>Niet</v>
      </c>
      <c r="BX23" s="86" t="str">
        <f>TG!$AM$65</f>
        <v>Niet</v>
      </c>
      <c r="BY23" s="86" t="str">
        <f>TG!$AM$66</f>
        <v>Niet</v>
      </c>
      <c r="BZ23" s="86" t="str">
        <f>TG!$AM$67</f>
        <v>Niet</v>
      </c>
      <c r="CA23" s="86" t="str">
        <f>TG!$AM$68</f>
        <v>Niet</v>
      </c>
      <c r="CB23" s="86" t="str">
        <f>TG!$AM$69</f>
        <v>Niet</v>
      </c>
      <c r="CC23" s="86" t="str">
        <f>TG!$AM$70</f>
        <v>Niet</v>
      </c>
      <c r="CD23" s="86" t="str">
        <f>TG!$AM$71</f>
        <v>Niet</v>
      </c>
      <c r="CE23" s="86" t="str">
        <f>TG!$AM$72</f>
        <v>Niet</v>
      </c>
      <c r="CF23" s="86" t="str">
        <f>TG!$AM$73</f>
        <v>Niet</v>
      </c>
      <c r="CG23" s="86" t="str">
        <f>TG!$AM$74</f>
        <v>Niet</v>
      </c>
      <c r="CH23" s="86" t="str">
        <f>TG!$AM$75</f>
        <v>Niet</v>
      </c>
      <c r="CI23" s="86" t="str">
        <f>TG!$AM$76</f>
        <v>Niet</v>
      </c>
      <c r="CJ23" s="86" t="str">
        <f>TG!$AM$77</f>
        <v>Niet</v>
      </c>
      <c r="CK23" s="86" t="str">
        <f>TG!$AM$78</f>
        <v>Niet</v>
      </c>
      <c r="CL23" s="86" t="str">
        <f>TG!$AM$79</f>
        <v>Niet</v>
      </c>
      <c r="CM23" s="86" t="str">
        <f>TG!$AM$80</f>
        <v>Niet</v>
      </c>
      <c r="CN23" s="86" t="str">
        <f>TG!$AM$81</f>
        <v>Niet</v>
      </c>
      <c r="CO23" s="86" t="str">
        <f>TG!$AM$82</f>
        <v>Niet</v>
      </c>
      <c r="CP23" s="86" t="str">
        <f>TG!$AM$83</f>
        <v>Niet</v>
      </c>
      <c r="CQ23" s="86" t="str">
        <f>TG!$AM$84</f>
        <v>Niet</v>
      </c>
      <c r="CR23" s="86" t="str">
        <f>TG!$AM$85</f>
        <v>Niet</v>
      </c>
      <c r="CS23" s="86" t="str">
        <f>TG!$AM$86</f>
        <v>Niet</v>
      </c>
      <c r="CT23" s="86" t="str">
        <f>TG!$AM$87</f>
        <v>Niet</v>
      </c>
      <c r="CU23" s="86" t="str">
        <f>TG!$AM$88</f>
        <v>Niet</v>
      </c>
      <c r="CV23" s="86" t="str">
        <f>TG!$AM$89</f>
        <v>Niet</v>
      </c>
      <c r="CW23" s="86" t="str">
        <f>TG!$AM$90</f>
        <v>Niet</v>
      </c>
      <c r="CX23" s="86" t="str">
        <f>TG!$AM$91</f>
        <v>Niet</v>
      </c>
      <c r="CY23" s="86" t="str">
        <f>TG!$AM$92</f>
        <v>Niet</v>
      </c>
      <c r="CZ23" s="86" t="str">
        <f>TG!$AM$94</f>
        <v>Niet</v>
      </c>
      <c r="DA23" s="86" t="str">
        <f>TG!$AM$95</f>
        <v>Niet</v>
      </c>
      <c r="DB23" s="86" t="str">
        <f>TG!$AM$96</f>
        <v>Niet</v>
      </c>
      <c r="DC23" s="86" t="str">
        <f>TG!$AM$97</f>
        <v>Niet</v>
      </c>
      <c r="DD23" s="86" t="str">
        <f>TG!$AM$98</f>
        <v>Niet</v>
      </c>
      <c r="DE23" s="86" t="str">
        <f>TG!$AM$99</f>
        <v>Niet</v>
      </c>
      <c r="DF23" s="86" t="str">
        <f>TG!$AM$103</f>
        <v>Niet</v>
      </c>
      <c r="DG23" s="86" t="str">
        <f>TG!$AM$104</f>
        <v>Niet</v>
      </c>
      <c r="DH23" s="86" t="str">
        <f>TG!$AM$105</f>
        <v>Niet</v>
      </c>
      <c r="DI23" s="86" t="str">
        <f>TG!$AM$106</f>
        <v>Niet</v>
      </c>
      <c r="DJ23" s="86" t="str">
        <f>TG!$AM$107</f>
        <v>Niet</v>
      </c>
      <c r="DK23" s="86" t="str">
        <f>TG!$AM$108</f>
        <v>Niet</v>
      </c>
      <c r="DL23" s="86" t="str">
        <f>TG!$AM$109</f>
        <v>Niet</v>
      </c>
      <c r="DM23" s="86" t="str">
        <f>TG!$AM$110</f>
        <v>Niet</v>
      </c>
      <c r="DN23" s="86" t="str">
        <f>TG!$AM$111</f>
        <v>Niet</v>
      </c>
      <c r="DO23" s="86" t="str">
        <f>TG!$AM$112</f>
        <v>Niet</v>
      </c>
      <c r="DP23" s="86"/>
      <c r="DQ23" s="86">
        <f>AGA!$AR$2</f>
        <v>0</v>
      </c>
      <c r="DR23" s="86">
        <f>AGA!$AR$3</f>
        <v>0</v>
      </c>
      <c r="DS23" s="86">
        <f>AGA!$AR$4</f>
        <v>0</v>
      </c>
      <c r="DT23" s="86">
        <f>AGA!$AR$5</f>
        <v>0</v>
      </c>
      <c r="DU23" s="86">
        <f>AGA!$AR$6</f>
        <v>0</v>
      </c>
      <c r="DV23" s="86">
        <f>AGA!$AR$7</f>
        <v>0</v>
      </c>
      <c r="DW23" s="86">
        <f>AGA!$AR$8</f>
        <v>0</v>
      </c>
      <c r="DX23" s="86">
        <f>AGA!$AR$9</f>
        <v>0</v>
      </c>
      <c r="DY23" s="86">
        <f>AGA!$AR$10</f>
        <v>0</v>
      </c>
      <c r="DZ23" s="86">
        <f>AGA!$AR$11</f>
        <v>0</v>
      </c>
      <c r="EA23" s="86">
        <f>AGA!$AR$12</f>
        <v>0</v>
      </c>
      <c r="EB23" s="86">
        <f>AGA!$AR$13</f>
        <v>0</v>
      </c>
      <c r="EC23" s="86">
        <f>AGA!$AR$14</f>
        <v>0</v>
      </c>
      <c r="ED23" s="86">
        <f>AGA!$AR$15</f>
        <v>0</v>
      </c>
      <c r="EE23" s="86">
        <f>AGA!$AR$16</f>
        <v>0</v>
      </c>
      <c r="EF23" s="86">
        <f>AGA!$AR$17</f>
        <v>0</v>
      </c>
      <c r="EG23" s="86">
        <f>AGA!$AR$18</f>
        <v>0</v>
      </c>
      <c r="EH23" s="86">
        <f>AGA!$AR$19</f>
        <v>0</v>
      </c>
      <c r="EI23" s="86">
        <f>AGA!$AR$20</f>
        <v>0</v>
      </c>
      <c r="EJ23" s="86">
        <f>AGA!$AR$21</f>
        <v>0</v>
      </c>
      <c r="EK23" s="86">
        <f>AGA!$AR$22</f>
        <v>0</v>
      </c>
      <c r="EL23" s="86">
        <f>AGA!$AR$23</f>
        <v>0</v>
      </c>
      <c r="EM23" s="86">
        <f>AGA!$AR$24</f>
        <v>0</v>
      </c>
      <c r="EN23" s="86">
        <f>AGA!$AR$25</f>
        <v>0</v>
      </c>
      <c r="EO23" s="86">
        <f>AGA!$AR$26</f>
        <v>0</v>
      </c>
      <c r="EP23" s="86">
        <f>AGA!$AR$27</f>
        <v>0</v>
      </c>
      <c r="EQ23" s="86">
        <f>AGA!$AR$28</f>
        <v>0</v>
      </c>
      <c r="ER23" s="86">
        <f>AGA!$AR$29</f>
        <v>0</v>
      </c>
      <c r="ES23" s="86">
        <f>AGA!$AR$30</f>
        <v>0</v>
      </c>
      <c r="ET23" s="86">
        <f>AGA!$AR$31</f>
        <v>0</v>
      </c>
      <c r="EU23" s="86">
        <f>AGA!$AR$32</f>
        <v>0</v>
      </c>
      <c r="EV23" s="86">
        <f>AGA!$AR$33</f>
        <v>0</v>
      </c>
      <c r="EW23" s="86">
        <f>AGA!$AR$34</f>
        <v>0</v>
      </c>
      <c r="EX23" s="86">
        <f>AGA!$AR$35</f>
        <v>0</v>
      </c>
      <c r="EY23" s="86">
        <f>AGA!$AR$36</f>
        <v>0</v>
      </c>
      <c r="EZ23" s="86">
        <f>AGA!$AR$37</f>
        <v>0</v>
      </c>
      <c r="FA23" s="86">
        <f>AGA!$AR$38</f>
        <v>0</v>
      </c>
      <c r="FB23" s="86">
        <f>AGA!$AR$39</f>
        <v>0</v>
      </c>
      <c r="FC23" s="86">
        <f>AGA!$AR$40</f>
        <v>0</v>
      </c>
      <c r="FD23" s="86">
        <f>AGA!$AR$41</f>
        <v>0</v>
      </c>
      <c r="FE23" s="86">
        <f>AGA!$AR$42</f>
        <v>0</v>
      </c>
      <c r="FF23" s="86">
        <f>AGA!$AR$43</f>
        <v>0</v>
      </c>
      <c r="FG23" s="86">
        <f>AGA!$AR$44</f>
        <v>0</v>
      </c>
      <c r="FH23" s="86">
        <f>AGA!$AR$45</f>
        <v>0</v>
      </c>
      <c r="FI23" s="86">
        <f>AGA!$AR$46</f>
        <v>0</v>
      </c>
      <c r="FJ23" s="86">
        <f>AGA!$AR$47</f>
        <v>0</v>
      </c>
      <c r="FK23" s="86">
        <f>AGA!$AR$48</f>
        <v>0</v>
      </c>
      <c r="FL23" s="86">
        <f>AGA!$AR$49</f>
        <v>0</v>
      </c>
      <c r="FM23" s="86">
        <f>AGA!$AR$50</f>
        <v>0</v>
      </c>
      <c r="FN23" s="86">
        <f>AGA!$AR$51</f>
        <v>0</v>
      </c>
      <c r="FO23" s="86">
        <f>AGA!$AR$52</f>
        <v>0</v>
      </c>
      <c r="FP23" s="86">
        <f>AGA!$AR$53</f>
        <v>0</v>
      </c>
      <c r="FQ23" s="86">
        <f>AGA!$AR$54</f>
        <v>0</v>
      </c>
      <c r="FR23" s="86">
        <f>AGA!$AR$55</f>
        <v>0</v>
      </c>
      <c r="FS23" s="86">
        <f>AGA!$AR$56</f>
        <v>0</v>
      </c>
      <c r="FT23" s="86">
        <f>AGA!$AR$57</f>
        <v>0</v>
      </c>
      <c r="FU23" s="86">
        <f>AGA!$AR$58</f>
        <v>0</v>
      </c>
      <c r="FV23" s="86">
        <f>AGA!$AR$59</f>
        <v>0</v>
      </c>
      <c r="FW23" s="86">
        <f>AGA!$AR$60</f>
        <v>0</v>
      </c>
      <c r="FX23" s="86">
        <f>AGA!$AR$61</f>
        <v>0</v>
      </c>
      <c r="FY23" s="86">
        <f>AGA!$AR$62</f>
        <v>0</v>
      </c>
      <c r="FZ23" s="86">
        <f>AGA!$AR$63</f>
        <v>0</v>
      </c>
      <c r="GA23" s="86">
        <f>AGA!$AR$64</f>
        <v>0</v>
      </c>
      <c r="GB23" s="86">
        <f>AGA!$AR$65</f>
        <v>0</v>
      </c>
      <c r="GC23" s="86">
        <f>AGA!$AR$66</f>
        <v>0</v>
      </c>
      <c r="GD23" s="86">
        <f>AGA!$AR$67</f>
        <v>0</v>
      </c>
      <c r="GE23" s="86">
        <f>AGA!$AR$68</f>
        <v>0</v>
      </c>
      <c r="GF23" s="86">
        <f>AGA!$AR$69</f>
        <v>0</v>
      </c>
      <c r="GG23" s="86">
        <f>AGA!$AR$70</f>
        <v>0</v>
      </c>
      <c r="GH23" s="86">
        <f>AGA!$AR$71</f>
        <v>0</v>
      </c>
      <c r="GI23" s="86">
        <f>AGA!$AR$72</f>
        <v>0</v>
      </c>
      <c r="GJ23" s="86">
        <f>AGA!$AR$73</f>
        <v>0</v>
      </c>
      <c r="GK23" s="86">
        <f>AGA!$AR$74</f>
        <v>0</v>
      </c>
      <c r="GL23" s="86">
        <f>AGA!$AR$75</f>
        <v>0</v>
      </c>
      <c r="GM23" s="86">
        <f>AGA!$AR$76</f>
        <v>0</v>
      </c>
      <c r="GN23" s="86">
        <f>AGA!$AR$77</f>
        <v>0</v>
      </c>
      <c r="GO23" s="86">
        <f>AGA!$AR$78</f>
        <v>0</v>
      </c>
      <c r="GP23" s="86">
        <f>AGA!$AR$79</f>
        <v>0</v>
      </c>
      <c r="GQ23" s="86">
        <f>AGA!$AR$80</f>
        <v>0</v>
      </c>
      <c r="GR23" s="86">
        <f>AGA!$AR$81</f>
        <v>0</v>
      </c>
      <c r="GS23" s="86">
        <f>AGA!$AR$82</f>
        <v>0</v>
      </c>
      <c r="GT23" s="86">
        <f>AGA!$AR$83</f>
        <v>0</v>
      </c>
      <c r="GU23" s="86">
        <f>AGA!$AR$84</f>
        <v>0</v>
      </c>
      <c r="GV23" s="86">
        <f>AGA!$AR$85</f>
        <v>0</v>
      </c>
      <c r="GW23" s="86">
        <f>AGA!$AR$86</f>
        <v>0</v>
      </c>
      <c r="GX23" s="86">
        <f>AGA!$AR$87</f>
        <v>0</v>
      </c>
      <c r="GY23" s="86">
        <f>AGA!$AR$88</f>
        <v>0</v>
      </c>
      <c r="GZ23" s="86">
        <f>AGA!$AR$89</f>
        <v>0</v>
      </c>
      <c r="HA23" s="86">
        <f>AGA!$AR$90</f>
        <v>0</v>
      </c>
      <c r="HB23" s="86">
        <f>AGA!$AR$91</f>
        <v>0</v>
      </c>
      <c r="HC23" s="86">
        <f>AGA!$AR$92</f>
        <v>0</v>
      </c>
      <c r="HD23" s="86">
        <f>AGA!$AR$93</f>
        <v>0</v>
      </c>
      <c r="HE23" s="86">
        <f>AGA!$AR$94</f>
        <v>0</v>
      </c>
      <c r="HF23" s="86">
        <f>AGA!$AR$95</f>
        <v>0</v>
      </c>
      <c r="HG23" s="86">
        <f>AGA!$AR$96</f>
        <v>0</v>
      </c>
      <c r="HH23" s="86">
        <f>AGA!$AR$97</f>
        <v>0</v>
      </c>
      <c r="HI23" s="86">
        <f>AGA!$AR$98</f>
        <v>0</v>
      </c>
      <c r="HJ23" s="86">
        <f>AGA!$AR$99</f>
        <v>0</v>
      </c>
      <c r="HK23" s="86">
        <f>AGA!$AR$100</f>
        <v>0</v>
      </c>
      <c r="HL23" s="86">
        <f>AGA!$AR$101</f>
        <v>0</v>
      </c>
      <c r="HM23" s="86">
        <f>AGA!$AR$102</f>
        <v>0</v>
      </c>
      <c r="HN23" s="86">
        <f>AGA!$AR$103</f>
        <v>0</v>
      </c>
      <c r="HO23" s="86">
        <f>AGA!$AR$104</f>
        <v>0</v>
      </c>
      <c r="HP23" s="86">
        <f>AGA!$AR$105</f>
        <v>0</v>
      </c>
      <c r="HQ23" s="86">
        <f>AGA!$AR$106</f>
        <v>0</v>
      </c>
      <c r="HR23" s="86">
        <f>AGA!$AR$107</f>
        <v>0</v>
      </c>
      <c r="HS23" s="86">
        <f>AGA!$AR$108</f>
        <v>0</v>
      </c>
      <c r="HT23" s="86">
        <f>AGA!$AR$109</f>
        <v>0</v>
      </c>
      <c r="HU23" s="86">
        <f>AGA!$AR$110</f>
        <v>0</v>
      </c>
      <c r="HV23" s="86">
        <f>AGA!$AR$111</f>
        <v>0</v>
      </c>
      <c r="HW23" s="86">
        <f>AGA!$AR$112</f>
        <v>0</v>
      </c>
      <c r="HX23" s="86">
        <f>AGA!$AR$113</f>
        <v>0</v>
      </c>
      <c r="HY23" s="86">
        <f>AGA!$AR$114</f>
        <v>0</v>
      </c>
      <c r="HZ23" s="86">
        <f>AGA!$AR$115</f>
        <v>0</v>
      </c>
      <c r="IA23" s="86">
        <f>AGA!$AR$116</f>
        <v>0</v>
      </c>
      <c r="IB23" s="86">
        <f>AGA!$AR$117</f>
        <v>0</v>
      </c>
      <c r="IC23" s="86">
        <f>AGA!$AR$118</f>
        <v>0</v>
      </c>
      <c r="ID23" s="86">
        <f>AGA!$AR$119</f>
        <v>0</v>
      </c>
      <c r="IE23" s="86">
        <f>AGA!$AR$120</f>
        <v>0</v>
      </c>
      <c r="IF23" s="86">
        <f>AGA!$AR$121</f>
        <v>0</v>
      </c>
      <c r="IG23" s="86">
        <f>AGA!$AR$122</f>
        <v>0</v>
      </c>
      <c r="IH23" s="86">
        <f>AGA!$AR$123</f>
        <v>0</v>
      </c>
      <c r="II23" s="86">
        <f>AGA!$AR$124</f>
        <v>0</v>
      </c>
      <c r="IJ23" s="86">
        <f>AGA!$AR$125</f>
        <v>0</v>
      </c>
      <c r="IK23" s="86">
        <f>AGA!$AR$126</f>
        <v>0</v>
      </c>
      <c r="IL23" s="86">
        <f>AGA!$AR$127</f>
        <v>0</v>
      </c>
      <c r="IM23" s="86">
        <f>AGA!$AR$128</f>
        <v>0</v>
      </c>
      <c r="IN23" s="86">
        <f>AGA!$AR$129</f>
        <v>0</v>
      </c>
      <c r="IO23" s="86">
        <f>AGA!$AR$130</f>
        <v>0</v>
      </c>
      <c r="IP23" s="86">
        <f>AGA!$AR$131</f>
        <v>0</v>
      </c>
      <c r="IQ23" s="86">
        <f>AGA!$AR$132</f>
        <v>0</v>
      </c>
      <c r="IR23" s="86">
        <f>AGA!$AR$133</f>
        <v>0</v>
      </c>
      <c r="IS23" s="86">
        <f>AGA!$AR$134</f>
        <v>0</v>
      </c>
      <c r="IT23" s="86">
        <f>AGA!$AR$135</f>
        <v>0</v>
      </c>
      <c r="IU23" s="86">
        <f>AGA!$AR$136</f>
        <v>0</v>
      </c>
      <c r="IV23" s="86">
        <f>AGA!$AR$137</f>
        <v>0</v>
      </c>
      <c r="IW23" s="86">
        <f>AGA!$AR$138</f>
        <v>0</v>
      </c>
      <c r="IX23" s="86">
        <f>AGA!$AR$139</f>
        <v>0</v>
      </c>
      <c r="IY23" s="86">
        <f>AGA!$AR$140</f>
        <v>0</v>
      </c>
      <c r="IZ23" s="86">
        <f>AGA!$AR$141</f>
        <v>0</v>
      </c>
      <c r="JA23" s="86">
        <f>AGA!$AR$142</f>
        <v>0</v>
      </c>
      <c r="JB23" s="86">
        <f>AGA!$AR$143</f>
        <v>0</v>
      </c>
      <c r="JC23" s="86">
        <f>AGA!$AR$144</f>
        <v>0</v>
      </c>
      <c r="JD23" s="86">
        <f>AGA!$AR$146</f>
        <v>0</v>
      </c>
      <c r="JE23" s="86">
        <f>AGA!$AR$147</f>
        <v>0</v>
      </c>
      <c r="JF23" s="86">
        <f>AGA!$AR$148</f>
        <v>0</v>
      </c>
      <c r="JG23" s="86">
        <f>AGA!$AR$149</f>
        <v>0</v>
      </c>
      <c r="JH23" s="86">
        <f>AGA!$AR$150</f>
        <v>0</v>
      </c>
      <c r="JI23" s="86">
        <f>AGA!$AR$151</f>
        <v>0</v>
      </c>
      <c r="JJ23" s="86">
        <f>AGA!$AR$152</f>
        <v>0</v>
      </c>
      <c r="JK23" s="86">
        <f>AGA!$AR$153</f>
        <v>0</v>
      </c>
      <c r="JL23" s="86">
        <f>AGA!$AR$154</f>
        <v>0</v>
      </c>
      <c r="JM23" s="86">
        <f>AGA!$AR$155</f>
        <v>0</v>
      </c>
      <c r="JN23" s="86">
        <f>AGA!$AR$156</f>
        <v>0</v>
      </c>
      <c r="JO23" s="86">
        <f>AGA!$AR$157</f>
        <v>0</v>
      </c>
      <c r="JP23" s="86">
        <f>AGA!$AR$158</f>
        <v>0</v>
      </c>
      <c r="JQ23" s="86">
        <f>AGA!$AR$159</f>
        <v>0</v>
      </c>
      <c r="JR23" s="86">
        <f>AGA!$AR$160</f>
        <v>0</v>
      </c>
      <c r="JS23" s="86">
        <f>AGA!$AR$161</f>
        <v>0</v>
      </c>
      <c r="JT23" s="86">
        <f>AGA!$AR$162</f>
        <v>0</v>
      </c>
      <c r="JU23" s="86">
        <f>AGA!$AR$163</f>
        <v>0</v>
      </c>
      <c r="JV23" s="86">
        <f>AGA!$AR$164</f>
        <v>0</v>
      </c>
      <c r="JW23" s="86">
        <f>AGA!$AR$165</f>
        <v>0</v>
      </c>
      <c r="JX23" s="86">
        <f>AGA!$AR$166</f>
        <v>0</v>
      </c>
      <c r="JY23" s="86">
        <f>AGA!$AR$167</f>
        <v>0</v>
      </c>
      <c r="JZ23" s="86">
        <f>AGA!$AR$168</f>
        <v>0</v>
      </c>
      <c r="KA23" s="86">
        <f>AGA!$AR$169</f>
        <v>0</v>
      </c>
      <c r="KB23" s="86">
        <f>AGA!$AR$170</f>
        <v>0</v>
      </c>
      <c r="KC23" s="86">
        <f>AGA!$AR$171</f>
        <v>0</v>
      </c>
      <c r="KD23" s="86">
        <f>AGA!$AR$172</f>
        <v>0</v>
      </c>
      <c r="KE23" s="86">
        <f>AGA!$AR$173</f>
        <v>0</v>
      </c>
      <c r="KF23" s="86">
        <f>AGA!$AR$174</f>
        <v>0</v>
      </c>
      <c r="KG23" s="86">
        <f>AGA!$AR$175</f>
        <v>0</v>
      </c>
      <c r="KH23" s="86">
        <f>AGA!$AR$176</f>
        <v>0</v>
      </c>
      <c r="KI23" s="86">
        <f>AGA!$AR$177</f>
        <v>0</v>
      </c>
      <c r="KJ23" s="86">
        <f>AGA!$AR$178</f>
        <v>0</v>
      </c>
      <c r="KK23" s="86">
        <f>AGA!$AR$179</f>
        <v>0</v>
      </c>
      <c r="KL23" s="86">
        <f>AGA!$AR$180</f>
        <v>0</v>
      </c>
      <c r="KM23" s="86">
        <f>AGA!$AR$181</f>
        <v>0</v>
      </c>
      <c r="KN23" s="86">
        <f>AGA!$AR$182</f>
        <v>0</v>
      </c>
      <c r="KO23" s="86">
        <f>AGA!$AR$183</f>
        <v>0</v>
      </c>
      <c r="KP23" s="86">
        <f>AGA!$AR$184</f>
        <v>0</v>
      </c>
      <c r="KQ23" s="86">
        <f>AGA!$AR$185</f>
        <v>0</v>
      </c>
      <c r="KR23" s="86">
        <f>AGA!$AR$186</f>
        <v>0</v>
      </c>
      <c r="KS23" s="86">
        <f>AGA!$AR$187</f>
        <v>0</v>
      </c>
      <c r="KT23" s="86">
        <f>AGA!$AR$188</f>
        <v>0</v>
      </c>
      <c r="KU23" s="86">
        <f>AGA!$AR$189</f>
        <v>0</v>
      </c>
      <c r="KV23" s="86">
        <f>AGA!$AR$190</f>
        <v>0</v>
      </c>
      <c r="KW23" s="86">
        <f>AGA!$AR$191</f>
        <v>0</v>
      </c>
      <c r="KX23" s="86">
        <f>AGA!$AR$192</f>
        <v>0</v>
      </c>
      <c r="KY23" s="86">
        <f>AGA!$AR$193</f>
        <v>0</v>
      </c>
      <c r="KZ23" s="86">
        <f>AGA!$AR$194</f>
        <v>0</v>
      </c>
      <c r="LA23" s="86">
        <f>AGA!$AR$195</f>
        <v>0</v>
      </c>
      <c r="LB23" s="86">
        <f>AGA!$AR$196</f>
        <v>0</v>
      </c>
      <c r="LC23" s="86">
        <f>AGA!$AR$198</f>
        <v>0</v>
      </c>
      <c r="LD23" s="86">
        <f>AGA!$AR$199</f>
        <v>0</v>
      </c>
      <c r="LE23" s="86">
        <f>AGA!$AR$200</f>
        <v>0</v>
      </c>
      <c r="LF23" s="86">
        <f>AGA!$AR$201</f>
        <v>0</v>
      </c>
      <c r="LG23" s="86">
        <f>AGA!$AR$202</f>
        <v>0</v>
      </c>
      <c r="LH23" s="86">
        <f>AGA!$AR$203</f>
        <v>0</v>
      </c>
      <c r="LI23" s="86">
        <f>AGA!$AR$204</f>
        <v>0</v>
      </c>
      <c r="LJ23" s="86">
        <f>AGA!$AR$205</f>
        <v>0</v>
      </c>
      <c r="LK23" s="86">
        <f>AGA!$AR$206</f>
        <v>0</v>
      </c>
      <c r="LL23" s="86">
        <f>AGA!$AR$207</f>
        <v>0</v>
      </c>
      <c r="LM23" s="86">
        <f>AGA!$AR$208</f>
        <v>0</v>
      </c>
      <c r="LN23" s="86">
        <f>AGA!$AR$209</f>
        <v>0</v>
      </c>
      <c r="LO23" s="86">
        <f>AGA!$AR$210</f>
        <v>0</v>
      </c>
      <c r="LP23" s="86">
        <f>AGA!$AR$211</f>
        <v>0</v>
      </c>
      <c r="LQ23" s="86">
        <f>AGA!$AR$212</f>
        <v>0</v>
      </c>
      <c r="LR23" s="86">
        <f>AGA!$AR$213</f>
        <v>0</v>
      </c>
      <c r="LS23" s="86">
        <f>AGA!$AR$214</f>
        <v>0</v>
      </c>
      <c r="LT23" s="86">
        <f>AGA!$AR$215</f>
        <v>0</v>
      </c>
      <c r="LU23" s="86">
        <f>AGA!$AR$216</f>
        <v>0</v>
      </c>
      <c r="LV23" s="86">
        <f>AGA!$AR$218</f>
        <v>0</v>
      </c>
      <c r="LW23" s="86">
        <f>AGA!$AR$219</f>
        <v>0</v>
      </c>
      <c r="LX23" s="86">
        <f>AGA!$AR$220</f>
        <v>0</v>
      </c>
      <c r="LY23" s="86">
        <f>AGA!$AR$221</f>
        <v>0</v>
      </c>
      <c r="LZ23" s="86">
        <f>AGA!$AR$222</f>
        <v>0</v>
      </c>
      <c r="MA23" s="86">
        <f>AGA!$AR$223</f>
        <v>0</v>
      </c>
      <c r="MB23" s="86">
        <f>AGA!$AR$224</f>
        <v>0</v>
      </c>
      <c r="MC23" s="86">
        <f>AGA!$AR$225</f>
        <v>0</v>
      </c>
      <c r="MD23" s="86">
        <f>AGA!$AR$226</f>
        <v>0</v>
      </c>
      <c r="ME23" s="86">
        <f>AGA!$AR$227</f>
        <v>0</v>
      </c>
      <c r="MF23" s="86">
        <f>AGA!$AR$228</f>
        <v>0</v>
      </c>
      <c r="MG23" s="86">
        <f>AGA!$AR$229</f>
        <v>0</v>
      </c>
      <c r="MH23" s="86">
        <f>AGA!$AR$230</f>
        <v>0</v>
      </c>
      <c r="MI23" s="86">
        <f>AGA!$AR$231</f>
        <v>0</v>
      </c>
      <c r="MJ23" s="86">
        <f>AGA!$AR$232</f>
        <v>0</v>
      </c>
      <c r="MK23" s="86">
        <f>AGA!$AR$233</f>
        <v>0</v>
      </c>
      <c r="ML23" s="86">
        <f>AGA!$AR$234</f>
        <v>0</v>
      </c>
      <c r="MM23" s="86">
        <f>AGA!$AR$235</f>
        <v>0</v>
      </c>
      <c r="MN23" s="86">
        <f>AGA!$AR$237</f>
        <v>0</v>
      </c>
      <c r="MO23" s="86">
        <f>AGA!$AR$238</f>
        <v>0</v>
      </c>
      <c r="MP23" s="86">
        <f>AGA!$AR$239</f>
        <v>0</v>
      </c>
      <c r="MQ23" s="86">
        <f>AGA!$AR$240</f>
        <v>0</v>
      </c>
      <c r="MR23" s="86">
        <f>AGA!$AR$241</f>
        <v>0</v>
      </c>
      <c r="MS23" s="86">
        <f>AGA!$AR$242</f>
        <v>0</v>
      </c>
      <c r="MT23" s="86">
        <f>AGA!$AR$243</f>
        <v>0</v>
      </c>
      <c r="MU23" s="86">
        <f>AGA!$AR$244</f>
        <v>0</v>
      </c>
      <c r="MV23" s="86">
        <f>AGA!$AR$245</f>
        <v>0</v>
      </c>
      <c r="MW23" s="86">
        <f>AGA!$AR$246</f>
        <v>0</v>
      </c>
      <c r="MX23" s="86">
        <f>AGA!$AR$247</f>
        <v>0</v>
      </c>
      <c r="MY23" s="86">
        <f>AGA!$AR$248</f>
        <v>0</v>
      </c>
      <c r="MZ23" s="86">
        <f>AGA!$AR$249</f>
        <v>0</v>
      </c>
      <c r="NA23" s="86">
        <f>AGA!$AR$250</f>
        <v>0</v>
      </c>
      <c r="NB23" s="86">
        <f>AGA!$AR$251</f>
        <v>0</v>
      </c>
      <c r="NC23" s="86">
        <f>AGA!$AR$252</f>
        <v>0</v>
      </c>
      <c r="ND23" s="86">
        <f>AGA!$AR$255</f>
        <v>0</v>
      </c>
      <c r="NE23" s="86">
        <f>AGA!$AR$256</f>
        <v>0</v>
      </c>
      <c r="NF23" s="86">
        <f>AGA!$AR$257</f>
        <v>0</v>
      </c>
      <c r="NG23" s="86">
        <f>AGA!$AR$258</f>
        <v>0</v>
      </c>
      <c r="NH23" s="86">
        <f>AGA!$AR$259</f>
        <v>0</v>
      </c>
      <c r="NI23" s="86">
        <f>AGA!$AR$260</f>
        <v>0</v>
      </c>
      <c r="NJ23" s="86">
        <f>AGA!$AR$261</f>
        <v>0</v>
      </c>
      <c r="NK23" s="86">
        <f>AGA!$AR$262</f>
        <v>0</v>
      </c>
      <c r="NL23" s="86">
        <f>AGA!$AR$263</f>
        <v>0</v>
      </c>
      <c r="NM23" s="86">
        <f>AGA!$AR$264</f>
        <v>0</v>
      </c>
      <c r="NN23" s="86">
        <f>AGA!$AR$265</f>
        <v>0</v>
      </c>
      <c r="NO23" s="86">
        <f>AGA!$AR$266</f>
        <v>0</v>
      </c>
      <c r="NP23" s="86">
        <f>AGA!$AR$267</f>
        <v>0</v>
      </c>
      <c r="NQ23" s="86">
        <f>AGA!$AR$268</f>
        <v>0</v>
      </c>
      <c r="NR23" s="86">
        <f>AGA!$AR$270</f>
        <v>0</v>
      </c>
      <c r="NS23" s="86">
        <f>AGA!$AR$271</f>
        <v>0</v>
      </c>
      <c r="NT23" s="86">
        <f>AGA!$AR$272</f>
        <v>0</v>
      </c>
      <c r="NU23" s="86">
        <f>AGA!$AR$273</f>
        <v>0</v>
      </c>
      <c r="NV23" s="86">
        <f>AGA!$AR$274</f>
        <v>0</v>
      </c>
      <c r="NW23" s="86">
        <f>AGA!$AR$275</f>
        <v>0</v>
      </c>
      <c r="NX23" s="86">
        <f>AGA!$AR$276</f>
        <v>0</v>
      </c>
      <c r="NY23" s="86">
        <f>AGA!$AR$277</f>
        <v>0</v>
      </c>
      <c r="NZ23" s="86">
        <f>AGA!$AR$278</f>
        <v>0</v>
      </c>
      <c r="OA23" s="86">
        <f>AGA!$AR$279</f>
        <v>0</v>
      </c>
      <c r="OB23" s="86">
        <f>AGA!$AR$280</f>
        <v>0</v>
      </c>
      <c r="OC23" s="86">
        <f>AGA!$AR$281</f>
        <v>0</v>
      </c>
      <c r="OD23" s="86">
        <f>AGA!$AR$283</f>
        <v>0</v>
      </c>
      <c r="OE23" s="86">
        <f>AGA!$AR$284</f>
        <v>0</v>
      </c>
      <c r="OF23" s="86">
        <f>AGA!$AR$285</f>
        <v>0</v>
      </c>
      <c r="OG23" s="86">
        <f>AGA!$AR$286</f>
        <v>0</v>
      </c>
      <c r="OH23" s="86">
        <f>AGA!$AR$288</f>
        <v>0</v>
      </c>
      <c r="OI23" s="86">
        <f>AGA!$AR$289</f>
        <v>0</v>
      </c>
      <c r="OJ23" s="86">
        <f>AGA!$AR$290</f>
        <v>0</v>
      </c>
      <c r="OK23" s="86">
        <f>AGA!$AR$291</f>
        <v>0</v>
      </c>
      <c r="OL23" s="86">
        <f>AGA!$AR$292</f>
        <v>0</v>
      </c>
      <c r="OM23" s="86">
        <f>AGA!$AR$293</f>
        <v>0</v>
      </c>
      <c r="ON23" s="86">
        <f>AGA!$AR$294</f>
        <v>0</v>
      </c>
      <c r="OO23" s="86">
        <f>AGA!$AR$295</f>
        <v>0</v>
      </c>
      <c r="OP23" s="86">
        <f>AGA!$AR$296</f>
        <v>0</v>
      </c>
      <c r="OQ23" s="86">
        <f>AGA!$AR$297</f>
        <v>0</v>
      </c>
      <c r="OR23" s="86">
        <f>AGA!$AR$298</f>
        <v>0</v>
      </c>
      <c r="OS23" s="86">
        <f>AGA!$AR$299</f>
        <v>0</v>
      </c>
      <c r="OT23" s="86">
        <f>AGA!$AR$300</f>
        <v>0</v>
      </c>
      <c r="OU23" s="86">
        <f>AGA!$AR$301</f>
        <v>0</v>
      </c>
      <c r="OV23" s="86">
        <f>AGA!$AR$302</f>
        <v>0</v>
      </c>
      <c r="OW23" s="86">
        <f>AGA!$AR$303</f>
        <v>0</v>
      </c>
      <c r="OX23" s="86">
        <f>AGA!$AR$304</f>
        <v>0</v>
      </c>
      <c r="OY23" s="86">
        <f>AGA!$AR$305</f>
        <v>0</v>
      </c>
      <c r="OZ23" s="86">
        <f>AGA!$AR$306</f>
        <v>0</v>
      </c>
      <c r="PA23" s="86">
        <f>AGA!$AR$307</f>
        <v>0</v>
      </c>
      <c r="PB23" s="86">
        <f>AGA!$AR$308</f>
        <v>0</v>
      </c>
      <c r="PC23" s="86">
        <f>AGA!$AR$309</f>
        <v>0</v>
      </c>
      <c r="PD23" s="86">
        <f>AGA!$AR$310</f>
        <v>0</v>
      </c>
      <c r="PE23" s="86">
        <f>AGA!$AR$311</f>
        <v>0</v>
      </c>
      <c r="PF23" s="86">
        <f>AGA!$AR$313</f>
        <v>0</v>
      </c>
    </row>
    <row r="24" spans="1:422" hidden="1" x14ac:dyDescent="0.25">
      <c r="A24" s="86"/>
      <c r="B24" s="225"/>
      <c r="C24" s="86"/>
      <c r="D24" s="86"/>
      <c r="E24" s="86"/>
      <c r="F24" s="86"/>
      <c r="G24" s="86"/>
      <c r="H24" s="86"/>
      <c r="I24" s="224"/>
      <c r="J24" s="224"/>
      <c r="K24" s="86"/>
      <c r="L24" s="110"/>
      <c r="M24" s="224" t="s">
        <v>476</v>
      </c>
      <c r="N24" s="224" t="s">
        <v>127</v>
      </c>
      <c r="O24" s="224" t="str">
        <f>AGA!AA1</f>
        <v>Verplaatsen</v>
      </c>
      <c r="Q24" s="86"/>
      <c r="R24" s="86"/>
      <c r="S24" s="86"/>
      <c r="T24" s="86"/>
      <c r="U24" s="86"/>
      <c r="V24" s="86"/>
      <c r="W24" s="86"/>
      <c r="X24" s="86"/>
      <c r="Y24" s="86"/>
      <c r="Z24" s="86"/>
      <c r="AA24" s="86"/>
      <c r="AB24" s="86"/>
      <c r="AC24" s="86"/>
      <c r="AD24" s="86"/>
      <c r="AE24" s="86"/>
      <c r="AF24" s="86"/>
      <c r="AG24" s="86"/>
      <c r="AH24" s="86"/>
      <c r="AI24" s="86"/>
      <c r="AJ24" s="86"/>
      <c r="AK24" s="86"/>
      <c r="AL24" s="86"/>
      <c r="AM24" s="86"/>
      <c r="AN24" s="86"/>
      <c r="AO24" s="86"/>
      <c r="AP24" s="86"/>
      <c r="AQ24" s="86"/>
      <c r="AR24" s="86"/>
      <c r="AS24" s="86"/>
      <c r="AT24" s="86"/>
      <c r="AU24" s="86"/>
      <c r="AV24" s="86"/>
      <c r="AW24" s="86"/>
      <c r="AX24" s="86"/>
      <c r="AY24" s="86"/>
      <c r="AZ24" s="86"/>
      <c r="BA24" s="86"/>
      <c r="BB24" s="86"/>
      <c r="BC24" s="86"/>
      <c r="BD24" s="86"/>
      <c r="BE24" s="86"/>
      <c r="BF24" s="86"/>
      <c r="BG24" s="86"/>
      <c r="BH24" s="86"/>
      <c r="BI24" s="86"/>
      <c r="BJ24" s="86"/>
      <c r="BK24" s="86"/>
      <c r="BL24" s="86"/>
      <c r="BM24" s="86"/>
      <c r="BN24" s="86"/>
      <c r="BO24" s="86"/>
      <c r="BP24" s="86"/>
      <c r="BQ24" s="86"/>
      <c r="BR24" s="86"/>
      <c r="BS24" s="86"/>
      <c r="BT24" s="86"/>
      <c r="BU24" s="86"/>
      <c r="BV24" s="86"/>
      <c r="BW24" s="86"/>
      <c r="BX24" s="86"/>
      <c r="BY24" s="86"/>
      <c r="BZ24" s="86"/>
      <c r="CA24" s="86"/>
      <c r="CB24" s="86"/>
      <c r="CC24" s="86"/>
      <c r="CD24" s="86"/>
      <c r="CE24" s="86"/>
      <c r="CF24" s="86"/>
      <c r="CG24" s="86"/>
      <c r="CH24" s="86"/>
      <c r="CI24" s="86"/>
      <c r="CJ24" s="86"/>
      <c r="CK24" s="86"/>
      <c r="CL24" s="86"/>
      <c r="CM24" s="86"/>
      <c r="CN24" s="86"/>
      <c r="CO24" s="86"/>
      <c r="CP24" s="86"/>
      <c r="CQ24" s="86"/>
      <c r="CR24" s="86"/>
      <c r="CS24" s="86"/>
      <c r="CT24" s="86"/>
      <c r="CU24" s="86"/>
      <c r="CV24" s="86"/>
      <c r="CW24" s="86"/>
      <c r="CX24" s="86"/>
      <c r="CY24" s="86"/>
      <c r="CZ24" s="86"/>
      <c r="DA24" s="86"/>
      <c r="DB24" s="86"/>
      <c r="DC24" s="86"/>
      <c r="DD24" s="86"/>
      <c r="DE24" s="86"/>
      <c r="DF24" s="86"/>
      <c r="DG24" s="86"/>
      <c r="DH24" s="86"/>
      <c r="DI24" s="86"/>
      <c r="DJ24" s="86"/>
      <c r="DK24" s="86"/>
      <c r="DL24" s="86"/>
      <c r="DM24" s="86"/>
      <c r="DN24" s="86"/>
      <c r="DO24" s="86"/>
      <c r="DP24" s="86"/>
      <c r="DQ24" s="86" t="str">
        <f>AGA!$AA$2</f>
        <v>Ja</v>
      </c>
      <c r="DR24" s="86" t="str">
        <f>AGA!$AA$3</f>
        <v>Ja</v>
      </c>
      <c r="DS24" s="86" t="str">
        <f>AGA!$AA$4</f>
        <v>Optie</v>
      </c>
      <c r="DT24" s="86" t="str">
        <f>AGA!$AA$5</f>
        <v>Ja</v>
      </c>
      <c r="DU24" s="86" t="str">
        <f>AGA!$AA$6</f>
        <v>Ja</v>
      </c>
      <c r="DV24" s="86" t="str">
        <f>AGA!$AA$7</f>
        <v>Ja</v>
      </c>
      <c r="DW24" s="86" t="str">
        <f>AGA!$AA$8</f>
        <v>Optie</v>
      </c>
      <c r="DX24" s="86" t="str">
        <f>AGA!$AA$9</f>
        <v>Ja</v>
      </c>
      <c r="DY24" s="86" t="str">
        <f>AGA!$AA$10</f>
        <v>Optie</v>
      </c>
      <c r="DZ24" s="86" t="str">
        <f>AGA!$AA$11</f>
        <v>Optie</v>
      </c>
      <c r="EA24" s="86" t="str">
        <f>AGA!$AA$12</f>
        <v>Ja</v>
      </c>
      <c r="EB24" s="86" t="str">
        <f>AGA!$AA$13</f>
        <v>Ja</v>
      </c>
      <c r="EC24" s="86" t="str">
        <f>AGA!$AA$14</f>
        <v>Ja</v>
      </c>
      <c r="ED24" s="86" t="str">
        <f>AGA!$AA$15</f>
        <v>Ja</v>
      </c>
      <c r="EE24" s="86" t="str">
        <f>AGA!$AA$16</f>
        <v>Ja</v>
      </c>
      <c r="EF24" s="86" t="str">
        <f>AGA!$AA$17</f>
        <v>Optie</v>
      </c>
      <c r="EG24" s="86" t="str">
        <f>AGA!$AA$18</f>
        <v>Ja</v>
      </c>
      <c r="EH24" s="86" t="str">
        <f>AGA!$AA$19</f>
        <v>Optie</v>
      </c>
      <c r="EI24" s="86" t="str">
        <f>AGA!$AA$20</f>
        <v>Ja</v>
      </c>
      <c r="EJ24" s="86" t="str">
        <f>AGA!$AA$21</f>
        <v>Ja</v>
      </c>
      <c r="EK24" s="86" t="str">
        <f>AGA!$AA$22</f>
        <v>Nee</v>
      </c>
      <c r="EL24" s="86" t="str">
        <f>AGA!$AA$23</f>
        <v>Ja</v>
      </c>
      <c r="EM24" s="86" t="str">
        <f>AGA!$AA$24</f>
        <v>Niet</v>
      </c>
      <c r="EN24" s="86" t="str">
        <f>AGA!$AA$25</f>
        <v>Niet</v>
      </c>
      <c r="EO24" s="86" t="str">
        <f>AGA!$AA$26</f>
        <v>Niet</v>
      </c>
      <c r="EP24" s="86" t="str">
        <f>AGA!$AA$27</f>
        <v>Niet</v>
      </c>
      <c r="EQ24" s="86" t="str">
        <f>AGA!$AA$28</f>
        <v>Niet</v>
      </c>
      <c r="ER24" s="86" t="str">
        <f>AGA!$AA$29</f>
        <v>Niet</v>
      </c>
      <c r="ES24" s="86" t="str">
        <f>AGA!$AA$30</f>
        <v>Niet</v>
      </c>
      <c r="ET24" s="86" t="str">
        <f>AGA!$AA$31</f>
        <v>Niet</v>
      </c>
      <c r="EU24" s="86" t="str">
        <f>AGA!$AA$32</f>
        <v>Niet</v>
      </c>
      <c r="EV24" s="86" t="str">
        <f>AGA!$AA$33</f>
        <v>Niet</v>
      </c>
      <c r="EW24" s="86" t="str">
        <f>AGA!$AA$34</f>
        <v>Niet</v>
      </c>
      <c r="EX24" s="86" t="str">
        <f>AGA!$AA$35</f>
        <v>Niet</v>
      </c>
      <c r="EY24" s="86" t="str">
        <f>AGA!$AA$36</f>
        <v>Niet</v>
      </c>
      <c r="EZ24" s="86" t="str">
        <f>AGA!$AA$37</f>
        <v>Niet</v>
      </c>
      <c r="FA24" s="86" t="str">
        <f>AGA!$AA$38</f>
        <v>Niet</v>
      </c>
      <c r="FB24" s="86" t="str">
        <f>AGA!$AA$39</f>
        <v>Niet</v>
      </c>
      <c r="FC24" s="86" t="str">
        <f>AGA!$AA$40</f>
        <v>Niet</v>
      </c>
      <c r="FD24" s="86" t="str">
        <f>AGA!$AA$41</f>
        <v>Niet</v>
      </c>
      <c r="FE24" s="86" t="str">
        <f>AGA!$AA$42</f>
        <v>Niet</v>
      </c>
      <c r="FF24" s="86" t="str">
        <f>AGA!$AA$43</f>
        <v>Niet</v>
      </c>
      <c r="FG24" s="86" t="str">
        <f>AGA!$AA$44</f>
        <v>Niet</v>
      </c>
      <c r="FH24" s="86" t="str">
        <f>AGA!$AA$45</f>
        <v>Niet</v>
      </c>
      <c r="FI24" s="86" t="str">
        <f>AGA!$AA$46</f>
        <v>Niet</v>
      </c>
      <c r="FJ24" s="86" t="str">
        <f>AGA!$AA$47</f>
        <v>Niet</v>
      </c>
      <c r="FK24" s="86" t="str">
        <f>AGA!$AA$48</f>
        <v>Niet</v>
      </c>
      <c r="FL24" s="86" t="str">
        <f>AGA!$AA$49</f>
        <v>Niet</v>
      </c>
      <c r="FM24" s="86" t="str">
        <f>AGA!$AA$50</f>
        <v>Niet</v>
      </c>
      <c r="FN24" s="86" t="str">
        <f>AGA!$AA$51</f>
        <v>Niet</v>
      </c>
      <c r="FO24" s="86" t="str">
        <f>AGA!$AA$52</f>
        <v>Niet</v>
      </c>
      <c r="FP24" s="86" t="str">
        <f>AGA!$AA$53</f>
        <v>Niet</v>
      </c>
      <c r="FQ24" s="86" t="str">
        <f>AGA!$AA$54</f>
        <v>Niet</v>
      </c>
      <c r="FR24" s="86" t="str">
        <f>AGA!$AA$55</f>
        <v>Niet</v>
      </c>
      <c r="FS24" s="86" t="str">
        <f>AGA!$AA$56</f>
        <v>Niet</v>
      </c>
      <c r="FT24" s="86" t="str">
        <f>AGA!$AA$57</f>
        <v>Niet</v>
      </c>
      <c r="FU24" s="86" t="str">
        <f>AGA!$AA$58</f>
        <v>Niet</v>
      </c>
      <c r="FV24" s="86" t="str">
        <f>AGA!$AA$59</f>
        <v>Niet</v>
      </c>
      <c r="FW24" s="86" t="str">
        <f>AGA!$AA$60</f>
        <v>Niet</v>
      </c>
      <c r="FX24" s="86" t="str">
        <f>AGA!$AA$61</f>
        <v>Niet</v>
      </c>
      <c r="FY24" s="86" t="str">
        <f>AGA!$AA$62</f>
        <v>Niet</v>
      </c>
      <c r="FZ24" s="86" t="str">
        <f>AGA!$AA$63</f>
        <v>Niet</v>
      </c>
      <c r="GA24" s="86" t="str">
        <f>AGA!$AA$64</f>
        <v>Niet</v>
      </c>
      <c r="GB24" s="86" t="str">
        <f>AGA!$AA$65</f>
        <v>Niet</v>
      </c>
      <c r="GC24" s="86" t="str">
        <f>AGA!$AA$66</f>
        <v>Niet</v>
      </c>
      <c r="GD24" s="86" t="str">
        <f>AGA!$AA$67</f>
        <v>Niet</v>
      </c>
      <c r="GE24" s="86" t="str">
        <f>AGA!$AA$68</f>
        <v>Niet</v>
      </c>
      <c r="GF24" s="86" t="str">
        <f>AGA!$AA$69</f>
        <v>Niet</v>
      </c>
      <c r="GG24" s="86" t="str">
        <f>AGA!$AA$70</f>
        <v>Niet</v>
      </c>
      <c r="GH24" s="86" t="str">
        <f>AGA!$AA$71</f>
        <v>Niet</v>
      </c>
      <c r="GI24" s="86" t="str">
        <f>AGA!$AA$72</f>
        <v>Niet</v>
      </c>
      <c r="GJ24" s="86" t="str">
        <f>AGA!$AA$73</f>
        <v>Niet</v>
      </c>
      <c r="GK24" s="86" t="str">
        <f>AGA!$AA$74</f>
        <v>Niet</v>
      </c>
      <c r="GL24" s="86" t="str">
        <f>AGA!$AA$75</f>
        <v>Niet</v>
      </c>
      <c r="GM24" s="86" t="str">
        <f>AGA!$AA$76</f>
        <v>Niet</v>
      </c>
      <c r="GN24" s="86" t="str">
        <f>AGA!$AA$77</f>
        <v>Niet</v>
      </c>
      <c r="GO24" s="86" t="str">
        <f>AGA!$AA$78</f>
        <v>Niet</v>
      </c>
      <c r="GP24" s="86" t="str">
        <f>AGA!$AA$79</f>
        <v>Niet</v>
      </c>
      <c r="GQ24" s="86" t="str">
        <f>AGA!$AA$80</f>
        <v>Niet</v>
      </c>
      <c r="GR24" s="86" t="str">
        <f>AGA!$AA$81</f>
        <v>Niet</v>
      </c>
      <c r="GS24" s="86" t="str">
        <f>AGA!$AA$82</f>
        <v>Niet</v>
      </c>
      <c r="GT24" s="86" t="str">
        <f>AGA!$AA$83</f>
        <v>Niet</v>
      </c>
      <c r="GU24" s="86" t="str">
        <f>AGA!$AA$84</f>
        <v>Niet</v>
      </c>
      <c r="GV24" s="86" t="str">
        <f>AGA!$AA$85</f>
        <v>Niet</v>
      </c>
      <c r="GW24" s="86" t="str">
        <f>AGA!$AA$86</f>
        <v>Niet</v>
      </c>
      <c r="GX24" s="86" t="str">
        <f>AGA!$AA$87</f>
        <v>Niet</v>
      </c>
      <c r="GY24" s="86" t="str">
        <f>AGA!$AA$88</f>
        <v>Niet</v>
      </c>
      <c r="GZ24" s="86" t="str">
        <f>AGA!$AA$89</f>
        <v>Niet</v>
      </c>
      <c r="HA24" s="86" t="str">
        <f>AGA!$AA$90</f>
        <v>Niet</v>
      </c>
      <c r="HB24" s="86" t="str">
        <f>AGA!$AA$91</f>
        <v>Niet</v>
      </c>
      <c r="HC24" s="86" t="str">
        <f>AGA!$AA$92</f>
        <v>Niet</v>
      </c>
      <c r="HD24" s="86" t="str">
        <f>AGA!$AA$93</f>
        <v>Niet</v>
      </c>
      <c r="HE24" s="86" t="str">
        <f>AGA!$AA$94</f>
        <v>Niet</v>
      </c>
      <c r="HF24" s="86" t="str">
        <f>AGA!$AA$95</f>
        <v>Niet</v>
      </c>
      <c r="HG24" s="86" t="str">
        <f>AGA!$AA$96</f>
        <v>Niet</v>
      </c>
      <c r="HH24" s="86" t="str">
        <f>AGA!$AA$97</f>
        <v>Niet</v>
      </c>
      <c r="HI24" s="86" t="str">
        <f>AGA!$AA$98</f>
        <v>Niet</v>
      </c>
      <c r="HJ24" s="86" t="str">
        <f>AGA!$AA$99</f>
        <v>Niet</v>
      </c>
      <c r="HK24" s="86" t="str">
        <f>AGA!$AA$100</f>
        <v>Niet</v>
      </c>
      <c r="HL24" s="86" t="str">
        <f>AGA!$AA$101</f>
        <v>Niet</v>
      </c>
      <c r="HM24" s="86" t="str">
        <f>AGA!$AA$102</f>
        <v>Niet</v>
      </c>
      <c r="HN24" s="86" t="str">
        <f>AGA!$AA$103</f>
        <v>Niet</v>
      </c>
      <c r="HO24" s="86" t="str">
        <f>AGA!$AA$104</f>
        <v>Niet</v>
      </c>
      <c r="HP24" s="86" t="str">
        <f>AGA!$AA$105</f>
        <v>Niet</v>
      </c>
      <c r="HQ24" s="86" t="str">
        <f>AGA!$AA$106</f>
        <v>Niet</v>
      </c>
      <c r="HR24" s="86" t="str">
        <f>AGA!$AA$107</f>
        <v>Niet</v>
      </c>
      <c r="HS24" s="86" t="str">
        <f>AGA!$AA$108</f>
        <v>Niet</v>
      </c>
      <c r="HT24" s="86" t="str">
        <f>AGA!$AA$109</f>
        <v>Niet</v>
      </c>
      <c r="HU24" s="86" t="str">
        <f>AGA!$AA$110</f>
        <v>Niet</v>
      </c>
      <c r="HV24" s="86" t="str">
        <f>AGA!$AA$111</f>
        <v>Niet</v>
      </c>
      <c r="HW24" s="86" t="str">
        <f>AGA!$AA$112</f>
        <v>Niet</v>
      </c>
      <c r="HX24" s="86" t="str">
        <f>AGA!$AA$113</f>
        <v>Niet</v>
      </c>
      <c r="HY24" s="86" t="str">
        <f>AGA!$AA$114</f>
        <v>Niet</v>
      </c>
      <c r="HZ24" s="86" t="str">
        <f>AGA!$AA$115</f>
        <v>Niet</v>
      </c>
      <c r="IA24" s="86" t="str">
        <f>AGA!$AA$116</f>
        <v>Niet</v>
      </c>
      <c r="IB24" s="86" t="str">
        <f>AGA!$AA$117</f>
        <v>Niet</v>
      </c>
      <c r="IC24" s="86" t="str">
        <f>AGA!$AA$118</f>
        <v>Niet</v>
      </c>
      <c r="ID24" s="86" t="str">
        <f>AGA!$AA$119</f>
        <v>Niet</v>
      </c>
      <c r="IE24" s="86" t="str">
        <f>AGA!$AA$120</f>
        <v>Niet</v>
      </c>
      <c r="IF24" s="86" t="str">
        <f>AGA!$AA$121</f>
        <v>Niet</v>
      </c>
      <c r="IG24" s="86" t="str">
        <f>AGA!$AA$122</f>
        <v>Niet</v>
      </c>
      <c r="IH24" s="86" t="str">
        <f>AGA!$AA$123</f>
        <v>Niet</v>
      </c>
      <c r="II24" s="86" t="str">
        <f>AGA!$AA$124</f>
        <v>Niet</v>
      </c>
      <c r="IJ24" s="86" t="str">
        <f>AGA!$AA$125</f>
        <v>Niet</v>
      </c>
      <c r="IK24" s="86" t="str">
        <f>AGA!$AA$126</f>
        <v>Niet</v>
      </c>
      <c r="IL24" s="86" t="str">
        <f>AGA!$AA$127</f>
        <v>Niet</v>
      </c>
      <c r="IM24" s="86" t="str">
        <f>AGA!$AA$128</f>
        <v>Niet</v>
      </c>
      <c r="IN24" s="86" t="str">
        <f>AGA!$AA$129</f>
        <v>Niet</v>
      </c>
      <c r="IO24" s="86" t="str">
        <f>AGA!$AA$130</f>
        <v>Niet</v>
      </c>
      <c r="IP24" s="86" t="str">
        <f>AGA!$AA$131</f>
        <v>Niet</v>
      </c>
      <c r="IQ24" s="86" t="str">
        <f>AGA!$AA$132</f>
        <v>Niet</v>
      </c>
      <c r="IR24" s="86" t="str">
        <f>AGA!$AA$133</f>
        <v>Niet</v>
      </c>
      <c r="IS24" s="86" t="str">
        <f>AGA!$AA$134</f>
        <v>Niet</v>
      </c>
      <c r="IT24" s="86" t="str">
        <f>AGA!$AA$135</f>
        <v>Niet</v>
      </c>
      <c r="IU24" s="86" t="str">
        <f>AGA!$AA$136</f>
        <v>Niet</v>
      </c>
      <c r="IV24" s="86" t="str">
        <f>AGA!$AA$137</f>
        <v>Niet</v>
      </c>
      <c r="IW24" s="86" t="str">
        <f>AGA!$AA$138</f>
        <v>Niet</v>
      </c>
      <c r="IX24" s="86" t="str">
        <f>AGA!$AA$139</f>
        <v>Niet</v>
      </c>
      <c r="IY24" s="86" t="str">
        <f>AGA!$AA$140</f>
        <v>Niet</v>
      </c>
      <c r="IZ24" s="86" t="str">
        <f>AGA!$AA$141</f>
        <v>Niet</v>
      </c>
      <c r="JA24" s="86" t="str">
        <f>AGA!$AA$142</f>
        <v>Niet</v>
      </c>
      <c r="JB24" s="86" t="str">
        <f>AGA!$AA$143</f>
        <v>Niet</v>
      </c>
      <c r="JC24" s="86" t="str">
        <f>AGA!$AA$144</f>
        <v>Niet</v>
      </c>
      <c r="JD24" s="86" t="str">
        <f>AGA!$AA$146</f>
        <v>Ja</v>
      </c>
      <c r="JE24" s="86" t="str">
        <f>AGA!$AA$147</f>
        <v>Ja</v>
      </c>
      <c r="JF24" s="86" t="str">
        <f>AGA!$AA$148</f>
        <v>Ja</v>
      </c>
      <c r="JG24" s="86" t="str">
        <f>AGA!$AA$149</f>
        <v>Ja</v>
      </c>
      <c r="JH24" s="86" t="str">
        <f>AGA!$AA$150</f>
        <v>Ja</v>
      </c>
      <c r="JI24" s="86" t="str">
        <f>AGA!$AA$151</f>
        <v>Ja</v>
      </c>
      <c r="JJ24" s="86" t="str">
        <f>AGA!$AA$152</f>
        <v>Ja</v>
      </c>
      <c r="JK24" s="86" t="str">
        <f>AGA!$AA$153</f>
        <v>Ja</v>
      </c>
      <c r="JL24" s="86" t="str">
        <f>AGA!$AA$154</f>
        <v>Ja</v>
      </c>
      <c r="JM24" s="86" t="str">
        <f>AGA!$AA$155</f>
        <v>Ja</v>
      </c>
      <c r="JN24" s="86" t="str">
        <f>AGA!$AA$156</f>
        <v>Ja</v>
      </c>
      <c r="JO24" s="86" t="str">
        <f>AGA!$AA$157</f>
        <v>Ja</v>
      </c>
      <c r="JP24" s="86" t="str">
        <f>AGA!$AA$158</f>
        <v>Ja</v>
      </c>
      <c r="JQ24" s="86" t="str">
        <f>AGA!$AA$159</f>
        <v>Optie</v>
      </c>
      <c r="JR24" s="86" t="str">
        <f>AGA!$AA$160</f>
        <v>Ja</v>
      </c>
      <c r="JS24" s="86" t="str">
        <f>AGA!$AA$161</f>
        <v>Nee</v>
      </c>
      <c r="JT24" s="86" t="str">
        <f>AGA!$AA$162</f>
        <v>Ja</v>
      </c>
      <c r="JU24" s="86" t="str">
        <f>AGA!$AA$163</f>
        <v>Ja</v>
      </c>
      <c r="JV24" s="86" t="str">
        <f>AGA!$AA$164</f>
        <v>Ja</v>
      </c>
      <c r="JW24" s="86" t="str">
        <f>AGA!$AA$165</f>
        <v>Ja</v>
      </c>
      <c r="JX24" s="86" t="str">
        <f>AGA!$AA$166</f>
        <v>Ja</v>
      </c>
      <c r="JY24" s="86" t="str">
        <f>AGA!$AA$167</f>
        <v>Ja</v>
      </c>
      <c r="JZ24" s="86" t="str">
        <f>AGA!$AA$168</f>
        <v>Optie</v>
      </c>
      <c r="KA24" s="86" t="str">
        <f>AGA!$AA$169</f>
        <v>Optie</v>
      </c>
      <c r="KB24" s="86" t="str">
        <f>AGA!$AA$170</f>
        <v>Nee</v>
      </c>
      <c r="KC24" s="86" t="str">
        <f>AGA!$AA$171</f>
        <v>Ja</v>
      </c>
      <c r="KD24" s="86" t="str">
        <f>AGA!$AA$172</f>
        <v>Ja</v>
      </c>
      <c r="KE24" s="86" t="str">
        <f>AGA!$AA$173</f>
        <v>Nee</v>
      </c>
      <c r="KF24" s="86" t="str">
        <f>AGA!$AA$174</f>
        <v>Ja</v>
      </c>
      <c r="KG24" s="86" t="str">
        <f>AGA!$AA$175</f>
        <v>Nee</v>
      </c>
      <c r="KH24" s="86" t="str">
        <f>AGA!$AA$176</f>
        <v>Ja</v>
      </c>
      <c r="KI24" s="86" t="str">
        <f>AGA!$AA$177</f>
        <v>Optie</v>
      </c>
      <c r="KJ24" s="86" t="str">
        <f>AGA!$AA$178</f>
        <v>Ja</v>
      </c>
      <c r="KK24" s="86" t="str">
        <f>AGA!$AA$179</f>
        <v>Optie</v>
      </c>
      <c r="KL24" s="86" t="str">
        <f>AGA!$AA$180</f>
        <v>Ja</v>
      </c>
      <c r="KM24" s="86" t="str">
        <f>AGA!$AA$181</f>
        <v>Nee</v>
      </c>
      <c r="KN24" s="86" t="str">
        <f>AGA!$AA$182</f>
        <v>Ja</v>
      </c>
      <c r="KO24" s="86" t="str">
        <f>AGA!$AA$183</f>
        <v>Nee</v>
      </c>
      <c r="KP24" s="86" t="str">
        <f>AGA!$AA$184</f>
        <v>Nee</v>
      </c>
      <c r="KQ24" s="86" t="str">
        <f>AGA!$AA$185</f>
        <v>Nee</v>
      </c>
      <c r="KR24" s="86" t="str">
        <f>AGA!$AA$186</f>
        <v>Optie</v>
      </c>
      <c r="KS24" s="86" t="str">
        <f>AGA!$AA$187</f>
        <v>Ja</v>
      </c>
      <c r="KT24" s="86" t="str">
        <f>AGA!$AA$188</f>
        <v>Ja</v>
      </c>
      <c r="KU24" s="86" t="str">
        <f>AGA!$AA$189</f>
        <v>Ja</v>
      </c>
      <c r="KV24" s="86" t="str">
        <f>AGA!$AA$190</f>
        <v>Ja</v>
      </c>
      <c r="KW24" s="86" t="str">
        <f>AGA!$AA$191</f>
        <v>Ja</v>
      </c>
      <c r="KX24" s="86" t="str">
        <f>AGA!$AA$192</f>
        <v>Ja</v>
      </c>
      <c r="KY24" s="86" t="str">
        <f>AGA!$AA$193</f>
        <v>Nee</v>
      </c>
      <c r="KZ24" s="86" t="str">
        <f>AGA!$AA$194</f>
        <v>Nee</v>
      </c>
      <c r="LA24" s="86" t="str">
        <f>AGA!$AA$195</f>
        <v>Optie</v>
      </c>
      <c r="LB24" s="86" t="str">
        <f>AGA!$AA$196</f>
        <v>Nee</v>
      </c>
      <c r="LC24" s="86" t="str">
        <f>AGA!$AA$198</f>
        <v>Niet</v>
      </c>
      <c r="LD24" s="86" t="str">
        <f>AGA!$AA$199</f>
        <v>Niet</v>
      </c>
      <c r="LE24" s="86" t="str">
        <f>AGA!$AA$200</f>
        <v>Niet</v>
      </c>
      <c r="LF24" s="86" t="str">
        <f>AGA!$AA$201</f>
        <v>Niet</v>
      </c>
      <c r="LG24" s="86" t="str">
        <f>AGA!$AA$202</f>
        <v>Niet</v>
      </c>
      <c r="LH24" s="86" t="str">
        <f>AGA!$AA$203</f>
        <v>Niet</v>
      </c>
      <c r="LI24" s="86" t="str">
        <f>AGA!$AA$204</f>
        <v>Niet</v>
      </c>
      <c r="LJ24" s="86" t="str">
        <f>AGA!$AA$205</f>
        <v>Niet</v>
      </c>
      <c r="LK24" s="86" t="str">
        <f>AGA!$AA$206</f>
        <v>Niet</v>
      </c>
      <c r="LL24" s="86" t="str">
        <f>AGA!$AA$207</f>
        <v>Niet</v>
      </c>
      <c r="LM24" s="86" t="str">
        <f>AGA!$AA$208</f>
        <v>Niet</v>
      </c>
      <c r="LN24" s="86" t="str">
        <f>AGA!$AA$209</f>
        <v>Niet</v>
      </c>
      <c r="LO24" s="86" t="str">
        <f>AGA!$AA$210</f>
        <v>Niet</v>
      </c>
      <c r="LP24" s="86" t="str">
        <f>AGA!$AA$211</f>
        <v>Niet</v>
      </c>
      <c r="LQ24" s="86" t="str">
        <f>AGA!$AA$212</f>
        <v>Niet</v>
      </c>
      <c r="LR24" s="86" t="str">
        <f>AGA!$AA$213</f>
        <v>Niet</v>
      </c>
      <c r="LS24" s="86" t="str">
        <f>AGA!$AA$214</f>
        <v>Niet</v>
      </c>
      <c r="LT24" s="86" t="str">
        <f>AGA!$AA$215</f>
        <v>Niet</v>
      </c>
      <c r="LU24" s="86" t="str">
        <f>AGA!$AA$216</f>
        <v>Niet</v>
      </c>
      <c r="LV24" s="86" t="str">
        <f>AGA!$AA$218</f>
        <v>Niet</v>
      </c>
      <c r="LW24" s="86" t="str">
        <f>AGA!$AA$219</f>
        <v>Niet</v>
      </c>
      <c r="LX24" s="86" t="str">
        <f>AGA!$AA$220</f>
        <v>Niet</v>
      </c>
      <c r="LY24" s="86" t="str">
        <f>AGA!$AA$221</f>
        <v>Niet</v>
      </c>
      <c r="LZ24" s="86" t="str">
        <f>AGA!$AA$222</f>
        <v>Niet</v>
      </c>
      <c r="MA24" s="86" t="str">
        <f>AGA!$AA$223</f>
        <v>Niet</v>
      </c>
      <c r="MB24" s="86" t="str">
        <f>AGA!$AA$224</f>
        <v>Niet</v>
      </c>
      <c r="MC24" s="86" t="str">
        <f>AGA!$AA$225</f>
        <v>Niet</v>
      </c>
      <c r="MD24" s="86" t="str">
        <f>AGA!$AA$226</f>
        <v>Niet</v>
      </c>
      <c r="ME24" s="86" t="str">
        <f>AGA!$AA$227</f>
        <v>Niet</v>
      </c>
      <c r="MF24" s="86" t="str">
        <f>AGA!$AA$228</f>
        <v>Niet</v>
      </c>
      <c r="MG24" s="86" t="str">
        <f>AGA!$AA$229</f>
        <v>Niet</v>
      </c>
      <c r="MH24" s="86" t="str">
        <f>AGA!$AA$230</f>
        <v>Niet</v>
      </c>
      <c r="MI24" s="86" t="str">
        <f>AGA!$AA$231</f>
        <v>Niet</v>
      </c>
      <c r="MJ24" s="86" t="str">
        <f>AGA!$AA$232</f>
        <v>Niet</v>
      </c>
      <c r="MK24" s="86" t="str">
        <f>AGA!$AA$233</f>
        <v>Niet</v>
      </c>
      <c r="ML24" s="86" t="str">
        <f>AGA!$AA$234</f>
        <v>Niet</v>
      </c>
      <c r="MM24" s="86" t="str">
        <f>AGA!$AA$235</f>
        <v>Niet</v>
      </c>
      <c r="MN24" s="86" t="str">
        <f>AGA!$AA$237</f>
        <v>Niet</v>
      </c>
      <c r="MO24" s="86" t="str">
        <f>AGA!$AA$238</f>
        <v>Niet</v>
      </c>
      <c r="MP24" s="86" t="str">
        <f>AGA!$AA$239</f>
        <v>Niet</v>
      </c>
      <c r="MQ24" s="86" t="str">
        <f>AGA!$AA$240</f>
        <v>Niet</v>
      </c>
      <c r="MR24" s="86" t="str">
        <f>AGA!$AA$241</f>
        <v>Niet</v>
      </c>
      <c r="MS24" s="86" t="str">
        <f>AGA!$AA$242</f>
        <v>Niet</v>
      </c>
      <c r="MT24" s="86" t="str">
        <f>AGA!$AA$243</f>
        <v>Niet</v>
      </c>
      <c r="MU24" s="86" t="str">
        <f>AGA!$AA$244</f>
        <v>Niet</v>
      </c>
      <c r="MV24" s="86" t="str">
        <f>AGA!$AA$245</f>
        <v>Niet</v>
      </c>
      <c r="MW24" s="86" t="str">
        <f>AGA!$AA$246</f>
        <v>Niet</v>
      </c>
      <c r="MX24" s="86" t="str">
        <f>AGA!$AA$247</f>
        <v>Niet</v>
      </c>
      <c r="MY24" s="86" t="str">
        <f>AGA!$AA$248</f>
        <v>Niet</v>
      </c>
      <c r="MZ24" s="86" t="str">
        <f>AGA!$AA$249</f>
        <v>Niet</v>
      </c>
      <c r="NA24" s="86" t="str">
        <f>AGA!$AA$250</f>
        <v>Niet</v>
      </c>
      <c r="NB24" s="86" t="str">
        <f>AGA!$AA$251</f>
        <v>Niet</v>
      </c>
      <c r="NC24" s="86" t="str">
        <f>AGA!$AA$252</f>
        <v>Niet</v>
      </c>
      <c r="ND24" s="86" t="str">
        <f>AGA!$AA$255</f>
        <v>Ja</v>
      </c>
      <c r="NE24" s="86" t="str">
        <f>AGA!$AA$256</f>
        <v>Ja</v>
      </c>
      <c r="NF24" s="86" t="str">
        <f>AGA!$AA$257</f>
        <v>Ja</v>
      </c>
      <c r="NG24" s="86" t="str">
        <f>AGA!$AA$258</f>
        <v>Optie</v>
      </c>
      <c r="NH24" s="86" t="str">
        <f>AGA!$AA$259</f>
        <v>Ja</v>
      </c>
      <c r="NI24" s="86" t="str">
        <f>AGA!$AA$260</f>
        <v>Ja</v>
      </c>
      <c r="NJ24" s="86" t="str">
        <f>AGA!$AA$261</f>
        <v>Ja</v>
      </c>
      <c r="NK24" s="86" t="str">
        <f>AGA!$AA$262</f>
        <v>Ja</v>
      </c>
      <c r="NL24" s="86" t="str">
        <f>AGA!$AA$263</f>
        <v>Ja</v>
      </c>
      <c r="NM24" s="86" t="str">
        <f>AGA!$AA$264</f>
        <v>Optie</v>
      </c>
      <c r="NN24" s="86" t="str">
        <f>AGA!$AA$265</f>
        <v>Ja</v>
      </c>
      <c r="NO24" s="86" t="str">
        <f>AGA!$AA$266</f>
        <v>Ja</v>
      </c>
      <c r="NP24" s="86" t="str">
        <f>AGA!$AA$267</f>
        <v>Ja</v>
      </c>
      <c r="NQ24" s="86" t="str">
        <f>AGA!$AA$268</f>
        <v>Optie</v>
      </c>
      <c r="NR24" s="86" t="str">
        <f>AGA!$AA$270</f>
        <v>Optie</v>
      </c>
      <c r="NS24" s="86" t="str">
        <f>AGA!$AA$271</f>
        <v>Ja</v>
      </c>
      <c r="NT24" s="86" t="str">
        <f>AGA!$AA$272</f>
        <v>Ja</v>
      </c>
      <c r="NU24" s="86" t="str">
        <f>AGA!$AA$273</f>
        <v>Ja</v>
      </c>
      <c r="NV24" s="86" t="str">
        <f>AGA!$AA$274</f>
        <v>Ja</v>
      </c>
      <c r="NW24" s="86" t="str">
        <f>AGA!$AA$275</f>
        <v>Optie</v>
      </c>
      <c r="NX24" s="86" t="str">
        <f>AGA!$AA$276</f>
        <v>Ja</v>
      </c>
      <c r="NY24" s="86" t="str">
        <f>AGA!$AA$277</f>
        <v>Ja</v>
      </c>
      <c r="NZ24" s="86" t="str">
        <f>AGA!$AA$278</f>
        <v>Ja</v>
      </c>
      <c r="OA24" s="86" t="str">
        <f>AGA!$AA$279</f>
        <v>Ja</v>
      </c>
      <c r="OB24" s="86" t="str">
        <f>AGA!$AA$280</f>
        <v>Ja</v>
      </c>
      <c r="OC24" s="86" t="str">
        <f>AGA!$AA$281</f>
        <v>Ja</v>
      </c>
      <c r="OD24" s="86" t="str">
        <f>AGA!$AA$283</f>
        <v>Optie</v>
      </c>
      <c r="OE24" s="86" t="str">
        <f>AGA!$AA$284</f>
        <v>Ja</v>
      </c>
      <c r="OF24" s="86" t="str">
        <f>AGA!$AA$285</f>
        <v>Ja</v>
      </c>
      <c r="OG24" s="86" t="str">
        <f>AGA!$AA$286</f>
        <v>Ja</v>
      </c>
      <c r="OH24" s="86" t="str">
        <f>AGA!$AA$288</f>
        <v>Ja</v>
      </c>
      <c r="OI24" s="86" t="str">
        <f>AGA!$AA$289</f>
        <v>Ja</v>
      </c>
      <c r="OJ24" s="86" t="str">
        <f>AGA!$AA$290</f>
        <v>Ja</v>
      </c>
      <c r="OK24" s="86" t="str">
        <f>AGA!$AA$291</f>
        <v>Ja</v>
      </c>
      <c r="OL24" s="86" t="str">
        <f>AGA!$AA$292</f>
        <v>Ja</v>
      </c>
      <c r="OM24" s="86" t="str">
        <f>AGA!$AA$293</f>
        <v>Optie</v>
      </c>
      <c r="ON24" s="86" t="str">
        <f>AGA!$AA$294</f>
        <v>Ja</v>
      </c>
      <c r="OO24" s="86" t="str">
        <f>AGA!$AA$295</f>
        <v>Optie</v>
      </c>
      <c r="OP24" s="86" t="str">
        <f>AGA!$AA$296</f>
        <v>Ja</v>
      </c>
      <c r="OQ24" s="86" t="str">
        <f>AGA!$AA$297</f>
        <v>Nee</v>
      </c>
      <c r="OR24" s="86" t="str">
        <f>AGA!$AA$298</f>
        <v>Optie</v>
      </c>
      <c r="OS24" s="86" t="str">
        <f>AGA!$AA$299</f>
        <v>Ja</v>
      </c>
      <c r="OT24" s="86" t="str">
        <f>AGA!$AA$300</f>
        <v>Ja</v>
      </c>
      <c r="OU24" s="86" t="str">
        <f>AGA!$AA$301</f>
        <v>Ja</v>
      </c>
      <c r="OV24" s="86" t="str">
        <f>AGA!$AA$302</f>
        <v>Ja</v>
      </c>
      <c r="OW24" s="86" t="str">
        <f>AGA!$AA$303</f>
        <v>Optie</v>
      </c>
      <c r="OX24" s="86" t="str">
        <f>AGA!$AA$304</f>
        <v>Ja</v>
      </c>
      <c r="OY24" s="86" t="str">
        <f>AGA!$AA$305</f>
        <v>Ja</v>
      </c>
      <c r="OZ24" s="86" t="str">
        <f>AGA!$AA$306</f>
        <v>Ja</v>
      </c>
      <c r="PA24" s="86" t="str">
        <f>AGA!$AA$307</f>
        <v>Ja</v>
      </c>
      <c r="PB24" s="86" t="str">
        <f>AGA!$AA$308</f>
        <v>Ja</v>
      </c>
      <c r="PC24" s="86" t="str">
        <f>AGA!$AA$309</f>
        <v>Ja</v>
      </c>
      <c r="PD24" s="86" t="str">
        <f>AGA!$AA$310</f>
        <v>Ja</v>
      </c>
      <c r="PE24" s="86" t="str">
        <f>AGA!$AA$311</f>
        <v>Ja</v>
      </c>
      <c r="PF24" s="86" t="str">
        <f>AGA!$AA$313</f>
        <v>Nee</v>
      </c>
    </row>
    <row r="25" spans="1:422" hidden="1" x14ac:dyDescent="0.25">
      <c r="A25" s="86"/>
      <c r="B25" s="225"/>
      <c r="C25" s="86"/>
      <c r="D25" s="86"/>
      <c r="E25" s="86"/>
      <c r="F25" s="86"/>
      <c r="G25" s="86"/>
      <c r="H25" s="86"/>
      <c r="I25" s="224"/>
      <c r="J25" s="224"/>
      <c r="K25" s="86"/>
      <c r="L25" s="110"/>
      <c r="M25" s="224" t="s">
        <v>476</v>
      </c>
      <c r="N25" s="224" t="s">
        <v>127</v>
      </c>
      <c r="O25" s="224" t="str">
        <f>AGA!AB1</f>
        <v>Vervangen</v>
      </c>
      <c r="Q25" s="86"/>
      <c r="R25" s="86"/>
      <c r="S25" s="86"/>
      <c r="T25" s="86"/>
      <c r="U25" s="86"/>
      <c r="V25" s="86"/>
      <c r="W25" s="86"/>
      <c r="X25" s="86"/>
      <c r="Y25" s="86"/>
      <c r="Z25" s="86"/>
      <c r="AA25" s="86"/>
      <c r="AB25" s="86"/>
      <c r="AC25" s="86"/>
      <c r="AD25" s="86"/>
      <c r="AE25" s="86"/>
      <c r="AF25" s="86"/>
      <c r="AG25" s="86"/>
      <c r="AH25" s="86"/>
      <c r="AI25" s="86"/>
      <c r="AJ25" s="86"/>
      <c r="AK25" s="86"/>
      <c r="AL25" s="86"/>
      <c r="AM25" s="86"/>
      <c r="AN25" s="86"/>
      <c r="AO25" s="86"/>
      <c r="AP25" s="86"/>
      <c r="AQ25" s="86"/>
      <c r="AR25" s="86"/>
      <c r="AS25" s="86"/>
      <c r="AT25" s="86"/>
      <c r="AU25" s="86"/>
      <c r="AV25" s="86"/>
      <c r="AW25" s="86"/>
      <c r="AX25" s="86"/>
      <c r="AY25" s="86"/>
      <c r="AZ25" s="86"/>
      <c r="BA25" s="86"/>
      <c r="BB25" s="86"/>
      <c r="BC25" s="86"/>
      <c r="BD25" s="86"/>
      <c r="BE25" s="86"/>
      <c r="BF25" s="86"/>
      <c r="BG25" s="86"/>
      <c r="BH25" s="86"/>
      <c r="BI25" s="86"/>
      <c r="BJ25" s="86"/>
      <c r="BK25" s="86"/>
      <c r="BL25" s="86"/>
      <c r="BM25" s="86"/>
      <c r="BN25" s="86"/>
      <c r="BO25" s="86"/>
      <c r="BP25" s="86"/>
      <c r="BQ25" s="86"/>
      <c r="BR25" s="86"/>
      <c r="BS25" s="86"/>
      <c r="BT25" s="86"/>
      <c r="BU25" s="86"/>
      <c r="BV25" s="86"/>
      <c r="BW25" s="86"/>
      <c r="BX25" s="86"/>
      <c r="BY25" s="86"/>
      <c r="BZ25" s="86"/>
      <c r="CA25" s="86"/>
      <c r="CB25" s="86"/>
      <c r="CC25" s="86"/>
      <c r="CD25" s="86"/>
      <c r="CE25" s="86"/>
      <c r="CF25" s="86"/>
      <c r="CG25" s="86"/>
      <c r="CH25" s="86"/>
      <c r="CI25" s="86"/>
      <c r="CJ25" s="86"/>
      <c r="CK25" s="86"/>
      <c r="CL25" s="86"/>
      <c r="CM25" s="86"/>
      <c r="CN25" s="86"/>
      <c r="CO25" s="86"/>
      <c r="CP25" s="86"/>
      <c r="CQ25" s="86"/>
      <c r="CR25" s="86"/>
      <c r="CS25" s="86"/>
      <c r="CT25" s="86"/>
      <c r="CU25" s="86"/>
      <c r="CV25" s="86"/>
      <c r="CW25" s="86"/>
      <c r="CX25" s="86"/>
      <c r="CY25" s="86"/>
      <c r="CZ25" s="86"/>
      <c r="DA25" s="86"/>
      <c r="DB25" s="86"/>
      <c r="DC25" s="86"/>
      <c r="DD25" s="86"/>
      <c r="DE25" s="86"/>
      <c r="DF25" s="86"/>
      <c r="DG25" s="86"/>
      <c r="DH25" s="86"/>
      <c r="DI25" s="86"/>
      <c r="DJ25" s="86"/>
      <c r="DK25" s="86"/>
      <c r="DL25" s="86"/>
      <c r="DM25" s="86"/>
      <c r="DN25" s="86"/>
      <c r="DO25" s="86"/>
      <c r="DP25" s="86"/>
      <c r="DQ25" s="86" t="str">
        <f>AGA!$AB$2</f>
        <v>Ja</v>
      </c>
      <c r="DR25" s="86" t="str">
        <f>AGA!$AB$3</f>
        <v>Ja</v>
      </c>
      <c r="DS25" s="86" t="str">
        <f>AGA!$AB$4</f>
        <v>Optie</v>
      </c>
      <c r="DT25" s="86" t="str">
        <f>AGA!$AB$5</f>
        <v>Ja</v>
      </c>
      <c r="DU25" s="86" t="str">
        <f>AGA!$AB$6</f>
        <v>Ja</v>
      </c>
      <c r="DV25" s="86" t="str">
        <f>AGA!$AB$7</f>
        <v>Ja</v>
      </c>
      <c r="DW25" s="86" t="str">
        <f>AGA!$AB$8</f>
        <v>Optie</v>
      </c>
      <c r="DX25" s="86" t="str">
        <f>AGA!$AB$9</f>
        <v>Ja</v>
      </c>
      <c r="DY25" s="86" t="str">
        <f>AGA!$AB$10</f>
        <v>Optie</v>
      </c>
      <c r="DZ25" s="86" t="str">
        <f>AGA!$AB$11</f>
        <v>Optie</v>
      </c>
      <c r="EA25" s="86" t="str">
        <f>AGA!$AB$12</f>
        <v>Ja</v>
      </c>
      <c r="EB25" s="86" t="str">
        <f>AGA!$AB$13</f>
        <v>Ja</v>
      </c>
      <c r="EC25" s="86" t="str">
        <f>AGA!$AB$14</f>
        <v>Ja</v>
      </c>
      <c r="ED25" s="86" t="str">
        <f>AGA!$AB$15</f>
        <v>Ja</v>
      </c>
      <c r="EE25" s="86" t="str">
        <f>AGA!$AB$16</f>
        <v>Ja</v>
      </c>
      <c r="EF25" s="86" t="str">
        <f>AGA!$AB$17</f>
        <v>Optie</v>
      </c>
      <c r="EG25" s="86" t="str">
        <f>AGA!$AB$18</f>
        <v>Ja</v>
      </c>
      <c r="EH25" s="86" t="str">
        <f>AGA!$AB$19</f>
        <v>Optie</v>
      </c>
      <c r="EI25" s="86" t="str">
        <f>AGA!$AB$20</f>
        <v>Ja</v>
      </c>
      <c r="EJ25" s="86" t="str">
        <f>AGA!$AB$21</f>
        <v>Ja</v>
      </c>
      <c r="EK25" s="86" t="str">
        <f>AGA!$AB$22</f>
        <v>Nee</v>
      </c>
      <c r="EL25" s="86" t="str">
        <f>AGA!$AB$23</f>
        <v>Ja</v>
      </c>
      <c r="EM25" s="86" t="str">
        <f>AGA!$AB$24</f>
        <v>Niet</v>
      </c>
      <c r="EN25" s="86" t="str">
        <f>AGA!$AB$25</f>
        <v>Niet</v>
      </c>
      <c r="EO25" s="86" t="str">
        <f>AGA!$AB$26</f>
        <v>Niet</v>
      </c>
      <c r="EP25" s="86" t="str">
        <f>AGA!$AB$27</f>
        <v>Niet</v>
      </c>
      <c r="EQ25" s="86" t="str">
        <f>AGA!$AB$28</f>
        <v>Niet</v>
      </c>
      <c r="ER25" s="86" t="str">
        <f>AGA!$AB$29</f>
        <v>Niet</v>
      </c>
      <c r="ES25" s="86" t="str">
        <f>AGA!$AB$30</f>
        <v>Niet</v>
      </c>
      <c r="ET25" s="86" t="str">
        <f>AGA!$AB$31</f>
        <v>Niet</v>
      </c>
      <c r="EU25" s="86" t="str">
        <f>AGA!$AB$32</f>
        <v>Niet</v>
      </c>
      <c r="EV25" s="86" t="str">
        <f>AGA!$AB$33</f>
        <v>Niet</v>
      </c>
      <c r="EW25" s="86" t="str">
        <f>AGA!$AB$34</f>
        <v>Niet</v>
      </c>
      <c r="EX25" s="86" t="str">
        <f>AGA!$AB$35</f>
        <v>Niet</v>
      </c>
      <c r="EY25" s="86" t="str">
        <f>AGA!$AB$36</f>
        <v>Niet</v>
      </c>
      <c r="EZ25" s="86" t="str">
        <f>AGA!$AB$37</f>
        <v>Niet</v>
      </c>
      <c r="FA25" s="86" t="str">
        <f>AGA!$AB$38</f>
        <v>Niet</v>
      </c>
      <c r="FB25" s="86" t="str">
        <f>AGA!$AB$39</f>
        <v>Niet</v>
      </c>
      <c r="FC25" s="86" t="str">
        <f>AGA!$AB$40</f>
        <v>Niet</v>
      </c>
      <c r="FD25" s="86" t="str">
        <f>AGA!$AB$41</f>
        <v>Niet</v>
      </c>
      <c r="FE25" s="86" t="str">
        <f>AGA!$AB$42</f>
        <v>Niet</v>
      </c>
      <c r="FF25" s="86" t="str">
        <f>AGA!$AB$43</f>
        <v>Niet</v>
      </c>
      <c r="FG25" s="86" t="str">
        <f>AGA!$AB$44</f>
        <v>Niet</v>
      </c>
      <c r="FH25" s="86" t="str">
        <f>AGA!$AB$45</f>
        <v>Niet</v>
      </c>
      <c r="FI25" s="86" t="str">
        <f>AGA!$AB$46</f>
        <v>Niet</v>
      </c>
      <c r="FJ25" s="86" t="str">
        <f>AGA!$AB$47</f>
        <v>Niet</v>
      </c>
      <c r="FK25" s="86" t="str">
        <f>AGA!$AB$48</f>
        <v>Niet</v>
      </c>
      <c r="FL25" s="86" t="str">
        <f>AGA!$AB$49</f>
        <v>Niet</v>
      </c>
      <c r="FM25" s="86" t="str">
        <f>AGA!$AB$50</f>
        <v>Niet</v>
      </c>
      <c r="FN25" s="86" t="str">
        <f>AGA!$AB$51</f>
        <v>Niet</v>
      </c>
      <c r="FO25" s="86" t="str">
        <f>AGA!$AB$52</f>
        <v>Niet</v>
      </c>
      <c r="FP25" s="86" t="str">
        <f>AGA!$AB$53</f>
        <v>Niet</v>
      </c>
      <c r="FQ25" s="86" t="str">
        <f>AGA!$AB$54</f>
        <v>Niet</v>
      </c>
      <c r="FR25" s="86" t="str">
        <f>AGA!$AB$55</f>
        <v>Niet</v>
      </c>
      <c r="FS25" s="86" t="str">
        <f>AGA!$AB$56</f>
        <v>Niet</v>
      </c>
      <c r="FT25" s="86" t="str">
        <f>AGA!$AB$57</f>
        <v>Niet</v>
      </c>
      <c r="FU25" s="86" t="str">
        <f>AGA!$AB$58</f>
        <v>Niet</v>
      </c>
      <c r="FV25" s="86" t="str">
        <f>AGA!$AB$59</f>
        <v>Niet</v>
      </c>
      <c r="FW25" s="86" t="str">
        <f>AGA!$AB$60</f>
        <v>Niet</v>
      </c>
      <c r="FX25" s="86" t="str">
        <f>AGA!$AB$61</f>
        <v>Niet</v>
      </c>
      <c r="FY25" s="86" t="str">
        <f>AGA!$AB$62</f>
        <v>Niet</v>
      </c>
      <c r="FZ25" s="86" t="str">
        <f>AGA!$AB$63</f>
        <v>Niet</v>
      </c>
      <c r="GA25" s="86" t="str">
        <f>AGA!$AB$64</f>
        <v>Niet</v>
      </c>
      <c r="GB25" s="86" t="str">
        <f>AGA!$AB$65</f>
        <v>Niet</v>
      </c>
      <c r="GC25" s="86" t="str">
        <f>AGA!$AB$66</f>
        <v>Niet</v>
      </c>
      <c r="GD25" s="86" t="str">
        <f>AGA!$AB$67</f>
        <v>Niet</v>
      </c>
      <c r="GE25" s="86" t="str">
        <f>AGA!$AB$68</f>
        <v>Niet</v>
      </c>
      <c r="GF25" s="86" t="str">
        <f>AGA!$AB$69</f>
        <v>Niet</v>
      </c>
      <c r="GG25" s="86" t="str">
        <f>AGA!$AB$70</f>
        <v>Niet</v>
      </c>
      <c r="GH25" s="86" t="str">
        <f>AGA!$AB$71</f>
        <v>Niet</v>
      </c>
      <c r="GI25" s="86" t="str">
        <f>AGA!$AB$72</f>
        <v>Niet</v>
      </c>
      <c r="GJ25" s="86" t="str">
        <f>AGA!$AB$73</f>
        <v>Niet</v>
      </c>
      <c r="GK25" s="86" t="str">
        <f>AGA!$AB$74</f>
        <v>Niet</v>
      </c>
      <c r="GL25" s="86" t="str">
        <f>AGA!$AB$75</f>
        <v>Niet</v>
      </c>
      <c r="GM25" s="86" t="str">
        <f>AGA!$AB$76</f>
        <v>Niet</v>
      </c>
      <c r="GN25" s="86" t="str">
        <f>AGA!$AB$77</f>
        <v>Niet</v>
      </c>
      <c r="GO25" s="86" t="str">
        <f>AGA!$AB$78</f>
        <v>Niet</v>
      </c>
      <c r="GP25" s="86" t="str">
        <f>AGA!$AB$79</f>
        <v>Niet</v>
      </c>
      <c r="GQ25" s="86" t="str">
        <f>AGA!$AB$80</f>
        <v>Niet</v>
      </c>
      <c r="GR25" s="86" t="str">
        <f>AGA!$AB$81</f>
        <v>Niet</v>
      </c>
      <c r="GS25" s="86" t="str">
        <f>AGA!$AB$82</f>
        <v>Niet</v>
      </c>
      <c r="GT25" s="86" t="str">
        <f>AGA!$AB$83</f>
        <v>Niet</v>
      </c>
      <c r="GU25" s="86" t="str">
        <f>AGA!$AB$84</f>
        <v>Niet</v>
      </c>
      <c r="GV25" s="86" t="str">
        <f>AGA!$AB$85</f>
        <v>Niet</v>
      </c>
      <c r="GW25" s="86" t="str">
        <f>AGA!$AB$86</f>
        <v>Niet</v>
      </c>
      <c r="GX25" s="86" t="str">
        <f>AGA!$AB$87</f>
        <v>Niet</v>
      </c>
      <c r="GY25" s="86" t="str">
        <f>AGA!$AB$88</f>
        <v>Niet</v>
      </c>
      <c r="GZ25" s="86" t="str">
        <f>AGA!$AB$89</f>
        <v>Niet</v>
      </c>
      <c r="HA25" s="86" t="str">
        <f>AGA!$AB$90</f>
        <v>Niet</v>
      </c>
      <c r="HB25" s="86" t="str">
        <f>AGA!$AB$91</f>
        <v>Niet</v>
      </c>
      <c r="HC25" s="86" t="str">
        <f>AGA!$AB$92</f>
        <v>Niet</v>
      </c>
      <c r="HD25" s="86" t="str">
        <f>AGA!$AB$93</f>
        <v>Niet</v>
      </c>
      <c r="HE25" s="86" t="str">
        <f>AGA!$AB$94</f>
        <v>Niet</v>
      </c>
      <c r="HF25" s="86" t="str">
        <f>AGA!$AB$95</f>
        <v>Niet</v>
      </c>
      <c r="HG25" s="86" t="str">
        <f>AGA!$AB$96</f>
        <v>Niet</v>
      </c>
      <c r="HH25" s="86" t="str">
        <f>AGA!$AB$97</f>
        <v>Niet</v>
      </c>
      <c r="HI25" s="86" t="str">
        <f>AGA!$AB$98</f>
        <v>Niet</v>
      </c>
      <c r="HJ25" s="86" t="str">
        <f>AGA!$AB$99</f>
        <v>Niet</v>
      </c>
      <c r="HK25" s="86" t="str">
        <f>AGA!$AB$100</f>
        <v>Niet</v>
      </c>
      <c r="HL25" s="86" t="str">
        <f>AGA!$AB$101</f>
        <v>Niet</v>
      </c>
      <c r="HM25" s="86" t="str">
        <f>AGA!$AB$102</f>
        <v>Niet</v>
      </c>
      <c r="HN25" s="86" t="str">
        <f>AGA!$AB$103</f>
        <v>Niet</v>
      </c>
      <c r="HO25" s="86" t="str">
        <f>AGA!$AB$104</f>
        <v>Niet</v>
      </c>
      <c r="HP25" s="86" t="str">
        <f>AGA!$AB$105</f>
        <v>Niet</v>
      </c>
      <c r="HQ25" s="86" t="str">
        <f>AGA!$AB$106</f>
        <v>Niet</v>
      </c>
      <c r="HR25" s="86" t="str">
        <f>AGA!$AB$107</f>
        <v>Niet</v>
      </c>
      <c r="HS25" s="86" t="str">
        <f>AGA!$AB$108</f>
        <v>Niet</v>
      </c>
      <c r="HT25" s="86" t="str">
        <f>AGA!$AB$109</f>
        <v>Niet</v>
      </c>
      <c r="HU25" s="86" t="str">
        <f>AGA!$AB$110</f>
        <v>Niet</v>
      </c>
      <c r="HV25" s="86" t="str">
        <f>AGA!$AB$111</f>
        <v>Niet</v>
      </c>
      <c r="HW25" s="86" t="str">
        <f>AGA!$AB$112</f>
        <v>Niet</v>
      </c>
      <c r="HX25" s="86" t="str">
        <f>AGA!$AB$113</f>
        <v>Niet</v>
      </c>
      <c r="HY25" s="86" t="str">
        <f>AGA!$AB$114</f>
        <v>Niet</v>
      </c>
      <c r="HZ25" s="86" t="str">
        <f>AGA!$AB$115</f>
        <v>Niet</v>
      </c>
      <c r="IA25" s="86" t="str">
        <f>AGA!$AB$116</f>
        <v>Niet</v>
      </c>
      <c r="IB25" s="86" t="str">
        <f>AGA!$AB$117</f>
        <v>Niet</v>
      </c>
      <c r="IC25" s="86" t="str">
        <f>AGA!$AB$118</f>
        <v>Niet</v>
      </c>
      <c r="ID25" s="86" t="str">
        <f>AGA!$AB$119</f>
        <v>Niet</v>
      </c>
      <c r="IE25" s="86" t="str">
        <f>AGA!$AB$120</f>
        <v>Niet</v>
      </c>
      <c r="IF25" s="86" t="str">
        <f>AGA!$AB$121</f>
        <v>Niet</v>
      </c>
      <c r="IG25" s="86" t="str">
        <f>AGA!$AB$122</f>
        <v>Niet</v>
      </c>
      <c r="IH25" s="86" t="str">
        <f>AGA!$AB$123</f>
        <v>Niet</v>
      </c>
      <c r="II25" s="86" t="str">
        <f>AGA!$AB$124</f>
        <v>Niet</v>
      </c>
      <c r="IJ25" s="86" t="str">
        <f>AGA!$AB$125</f>
        <v>Niet</v>
      </c>
      <c r="IK25" s="86" t="str">
        <f>AGA!$AB$126</f>
        <v>Niet</v>
      </c>
      <c r="IL25" s="86" t="str">
        <f>AGA!$AB$127</f>
        <v>Niet</v>
      </c>
      <c r="IM25" s="86" t="str">
        <f>AGA!$AB$128</f>
        <v>Niet</v>
      </c>
      <c r="IN25" s="86" t="str">
        <f>AGA!$AB$129</f>
        <v>Niet</v>
      </c>
      <c r="IO25" s="86" t="str">
        <f>AGA!$AB$130</f>
        <v>Niet</v>
      </c>
      <c r="IP25" s="86" t="str">
        <f>AGA!$AB$131</f>
        <v>Niet</v>
      </c>
      <c r="IQ25" s="86" t="str">
        <f>AGA!$AB$132</f>
        <v>Niet</v>
      </c>
      <c r="IR25" s="86" t="str">
        <f>AGA!$AB$133</f>
        <v>Niet</v>
      </c>
      <c r="IS25" s="86" t="str">
        <f>AGA!$AB$134</f>
        <v>Niet</v>
      </c>
      <c r="IT25" s="86" t="str">
        <f>AGA!$AB$135</f>
        <v>Niet</v>
      </c>
      <c r="IU25" s="86" t="str">
        <f>AGA!$AB$136</f>
        <v>Niet</v>
      </c>
      <c r="IV25" s="86" t="str">
        <f>AGA!$AB$137</f>
        <v>Niet</v>
      </c>
      <c r="IW25" s="86" t="str">
        <f>AGA!$AB$138</f>
        <v>Niet</v>
      </c>
      <c r="IX25" s="86" t="str">
        <f>AGA!$AB$139</f>
        <v>Niet</v>
      </c>
      <c r="IY25" s="86" t="str">
        <f>AGA!$AB$140</f>
        <v>Niet</v>
      </c>
      <c r="IZ25" s="86" t="str">
        <f>AGA!$AB$141</f>
        <v>Niet</v>
      </c>
      <c r="JA25" s="86" t="str">
        <f>AGA!$AB$142</f>
        <v>Niet</v>
      </c>
      <c r="JB25" s="86" t="str">
        <f>AGA!$AB$143</f>
        <v>Niet</v>
      </c>
      <c r="JC25" s="86" t="str">
        <f>AGA!$AB$144</f>
        <v>Niet</v>
      </c>
      <c r="JD25" s="86" t="str">
        <f>AGA!$AB$146</f>
        <v>Ja</v>
      </c>
      <c r="JE25" s="86" t="str">
        <f>AGA!$AB$147</f>
        <v>Ja</v>
      </c>
      <c r="JF25" s="86" t="str">
        <f>AGA!$AB$148</f>
        <v>Ja</v>
      </c>
      <c r="JG25" s="86" t="str">
        <f>AGA!$AB$149</f>
        <v>Ja</v>
      </c>
      <c r="JH25" s="86" t="str">
        <f>AGA!$AB$150</f>
        <v>Ja</v>
      </c>
      <c r="JI25" s="86" t="str">
        <f>AGA!$AB$151</f>
        <v>Ja</v>
      </c>
      <c r="JJ25" s="86" t="str">
        <f>AGA!$AB$152</f>
        <v>Ja</v>
      </c>
      <c r="JK25" s="86" t="str">
        <f>AGA!$AB$153</f>
        <v>Ja</v>
      </c>
      <c r="JL25" s="86" t="str">
        <f>AGA!$AB$154</f>
        <v>Ja</v>
      </c>
      <c r="JM25" s="86" t="str">
        <f>AGA!$AB$155</f>
        <v>Ja</v>
      </c>
      <c r="JN25" s="86" t="str">
        <f>AGA!$AB$156</f>
        <v>Ja</v>
      </c>
      <c r="JO25" s="86" t="str">
        <f>AGA!$AB$157</f>
        <v>Ja</v>
      </c>
      <c r="JP25" s="86" t="str">
        <f>AGA!$AB$158</f>
        <v>Ja</v>
      </c>
      <c r="JQ25" s="86" t="str">
        <f>AGA!$AB$159</f>
        <v>Ja</v>
      </c>
      <c r="JR25" s="86" t="str">
        <f>AGA!$AB$160</f>
        <v>Ja</v>
      </c>
      <c r="JS25" s="86" t="str">
        <f>AGA!$AB$161</f>
        <v>Nee</v>
      </c>
      <c r="JT25" s="86" t="str">
        <f>AGA!$AB$162</f>
        <v>Ja</v>
      </c>
      <c r="JU25" s="86" t="str">
        <f>AGA!$AB$163</f>
        <v>Ja</v>
      </c>
      <c r="JV25" s="86" t="str">
        <f>AGA!$AB$164</f>
        <v>Ja</v>
      </c>
      <c r="JW25" s="86" t="str">
        <f>AGA!$AB$165</f>
        <v>Ja</v>
      </c>
      <c r="JX25" s="86" t="str">
        <f>AGA!$AB$166</f>
        <v>Ja</v>
      </c>
      <c r="JY25" s="86" t="str">
        <f>AGA!$AB$167</f>
        <v>Ja</v>
      </c>
      <c r="JZ25" s="86" t="str">
        <f>AGA!$AB$168</f>
        <v>Optie</v>
      </c>
      <c r="KA25" s="86" t="str">
        <f>AGA!$AB$169</f>
        <v>Optie</v>
      </c>
      <c r="KB25" s="86" t="str">
        <f>AGA!$AB$170</f>
        <v>Nee</v>
      </c>
      <c r="KC25" s="86" t="str">
        <f>AGA!$AB$171</f>
        <v>Ja</v>
      </c>
      <c r="KD25" s="86" t="str">
        <f>AGA!$AB$172</f>
        <v>Ja</v>
      </c>
      <c r="KE25" s="86" t="str">
        <f>AGA!$AB$173</f>
        <v>Nee</v>
      </c>
      <c r="KF25" s="86" t="str">
        <f>AGA!$AB$174</f>
        <v>Ja</v>
      </c>
      <c r="KG25" s="86" t="str">
        <f>AGA!$AB$175</f>
        <v>Nee</v>
      </c>
      <c r="KH25" s="86" t="str">
        <f>AGA!$AB$176</f>
        <v>Ja</v>
      </c>
      <c r="KI25" s="86" t="str">
        <f>AGA!$AB$177</f>
        <v>Optie</v>
      </c>
      <c r="KJ25" s="86" t="str">
        <f>AGA!$AB$178</f>
        <v>Ja</v>
      </c>
      <c r="KK25" s="86" t="str">
        <f>AGA!$AB$179</f>
        <v>Optie</v>
      </c>
      <c r="KL25" s="86" t="str">
        <f>AGA!$AB$180</f>
        <v>Ja</v>
      </c>
      <c r="KM25" s="86" t="str">
        <f>AGA!$AB$181</f>
        <v>Nee</v>
      </c>
      <c r="KN25" s="86" t="str">
        <f>AGA!$AB$182</f>
        <v>Ja</v>
      </c>
      <c r="KO25" s="86" t="str">
        <f>AGA!$AB$183</f>
        <v>Ja</v>
      </c>
      <c r="KP25" s="86" t="str">
        <f>AGA!$AB$184</f>
        <v>Ja</v>
      </c>
      <c r="KQ25" s="86" t="str">
        <f>AGA!$AB$185</f>
        <v>Ja</v>
      </c>
      <c r="KR25" s="86" t="str">
        <f>AGA!$AB$186</f>
        <v>Optie</v>
      </c>
      <c r="KS25" s="86" t="str">
        <f>AGA!$AB$187</f>
        <v>Ja</v>
      </c>
      <c r="KT25" s="86" t="str">
        <f>AGA!$AB$188</f>
        <v>Ja</v>
      </c>
      <c r="KU25" s="86" t="str">
        <f>AGA!$AB$189</f>
        <v>Ja</v>
      </c>
      <c r="KV25" s="86" t="str">
        <f>AGA!$AB$190</f>
        <v>Ja</v>
      </c>
      <c r="KW25" s="86" t="str">
        <f>AGA!$AB$191</f>
        <v>Ja</v>
      </c>
      <c r="KX25" s="86" t="str">
        <f>AGA!$AB$192</f>
        <v>Ja</v>
      </c>
      <c r="KY25" s="86" t="str">
        <f>AGA!$AB$193</f>
        <v>Nee</v>
      </c>
      <c r="KZ25" s="86" t="str">
        <f>AGA!$AB$194</f>
        <v>Nee</v>
      </c>
      <c r="LA25" s="86" t="str">
        <f>AGA!$AB$195</f>
        <v>Optie</v>
      </c>
      <c r="LB25" s="86" t="str">
        <f>AGA!$AB$196</f>
        <v>Nee</v>
      </c>
      <c r="LC25" s="86" t="str">
        <f>AGA!$AB$198</f>
        <v>Niet</v>
      </c>
      <c r="LD25" s="86" t="str">
        <f>AGA!$AB$199</f>
        <v>Niet</v>
      </c>
      <c r="LE25" s="86" t="str">
        <f>AGA!$AB$200</f>
        <v>Niet</v>
      </c>
      <c r="LF25" s="86" t="str">
        <f>AGA!$AB$201</f>
        <v>Niet</v>
      </c>
      <c r="LG25" s="86" t="str">
        <f>AGA!$AB$202</f>
        <v>Niet</v>
      </c>
      <c r="LH25" s="86" t="str">
        <f>AGA!$AB$203</f>
        <v>Niet</v>
      </c>
      <c r="LI25" s="86" t="str">
        <f>AGA!$AB$204</f>
        <v>Niet</v>
      </c>
      <c r="LJ25" s="86" t="str">
        <f>AGA!$AB$205</f>
        <v>Niet</v>
      </c>
      <c r="LK25" s="86" t="str">
        <f>AGA!$AB$206</f>
        <v>Niet</v>
      </c>
      <c r="LL25" s="86" t="str">
        <f>AGA!$AB$207</f>
        <v>Niet</v>
      </c>
      <c r="LM25" s="86" t="str">
        <f>AGA!$AB$208</f>
        <v>Niet</v>
      </c>
      <c r="LN25" s="86" t="str">
        <f>AGA!$AB$209</f>
        <v>Niet</v>
      </c>
      <c r="LO25" s="86" t="str">
        <f>AGA!$AB$210</f>
        <v>Niet</v>
      </c>
      <c r="LP25" s="86" t="str">
        <f>AGA!$AB$211</f>
        <v>Niet</v>
      </c>
      <c r="LQ25" s="86" t="str">
        <f>AGA!$AB$212</f>
        <v>Niet</v>
      </c>
      <c r="LR25" s="86" t="str">
        <f>AGA!$AB$213</f>
        <v>Niet</v>
      </c>
      <c r="LS25" s="86" t="str">
        <f>AGA!$AB$214</f>
        <v>Niet</v>
      </c>
      <c r="LT25" s="86" t="str">
        <f>AGA!$AB$215</f>
        <v>Niet</v>
      </c>
      <c r="LU25" s="86" t="str">
        <f>AGA!$AB$216</f>
        <v>Niet</v>
      </c>
      <c r="LV25" s="86" t="str">
        <f>AGA!$AB$218</f>
        <v>Niet</v>
      </c>
      <c r="LW25" s="86" t="str">
        <f>AGA!$AB$219</f>
        <v>Niet</v>
      </c>
      <c r="LX25" s="86" t="str">
        <f>AGA!$AB$220</f>
        <v>Niet</v>
      </c>
      <c r="LY25" s="86" t="str">
        <f>AGA!$AB$221</f>
        <v>Niet</v>
      </c>
      <c r="LZ25" s="86" t="str">
        <f>AGA!$AB$222</f>
        <v>Niet</v>
      </c>
      <c r="MA25" s="86" t="str">
        <f>AGA!$AB$223</f>
        <v>Niet</v>
      </c>
      <c r="MB25" s="86" t="str">
        <f>AGA!$AB$224</f>
        <v>Niet</v>
      </c>
      <c r="MC25" s="86" t="str">
        <f>AGA!$AB$225</f>
        <v>Niet</v>
      </c>
      <c r="MD25" s="86" t="str">
        <f>AGA!$AB$226</f>
        <v>Niet</v>
      </c>
      <c r="ME25" s="86" t="str">
        <f>AGA!$AB$227</f>
        <v>Niet</v>
      </c>
      <c r="MF25" s="86" t="str">
        <f>AGA!$AB$228</f>
        <v>Niet</v>
      </c>
      <c r="MG25" s="86" t="str">
        <f>AGA!$AB$229</f>
        <v>Niet</v>
      </c>
      <c r="MH25" s="86" t="str">
        <f>AGA!$AB$230</f>
        <v>Niet</v>
      </c>
      <c r="MI25" s="86" t="str">
        <f>AGA!$AB$231</f>
        <v>Niet</v>
      </c>
      <c r="MJ25" s="86" t="str">
        <f>AGA!$AB$232</f>
        <v>Niet</v>
      </c>
      <c r="MK25" s="86" t="str">
        <f>AGA!$AB$233</f>
        <v>Niet</v>
      </c>
      <c r="ML25" s="86" t="str">
        <f>AGA!$AB$234</f>
        <v>Niet</v>
      </c>
      <c r="MM25" s="86" t="str">
        <f>AGA!$AB$235</f>
        <v>Niet</v>
      </c>
      <c r="MN25" s="86" t="str">
        <f>AGA!$AB$237</f>
        <v>Niet</v>
      </c>
      <c r="MO25" s="86" t="str">
        <f>AGA!$AB$238</f>
        <v>Niet</v>
      </c>
      <c r="MP25" s="86" t="str">
        <f>AGA!$AB$239</f>
        <v>Niet</v>
      </c>
      <c r="MQ25" s="86" t="str">
        <f>AGA!$AB$240</f>
        <v>Niet</v>
      </c>
      <c r="MR25" s="86" t="str">
        <f>AGA!$AB$241</f>
        <v>Niet</v>
      </c>
      <c r="MS25" s="86" t="str">
        <f>AGA!$AB$242</f>
        <v>Niet</v>
      </c>
      <c r="MT25" s="86" t="str">
        <f>AGA!$AB$243</f>
        <v>Niet</v>
      </c>
      <c r="MU25" s="86" t="str">
        <f>AGA!$AB$244</f>
        <v>Niet</v>
      </c>
      <c r="MV25" s="86" t="str">
        <f>AGA!$AB$245</f>
        <v>Niet</v>
      </c>
      <c r="MW25" s="86" t="str">
        <f>AGA!$AB$246</f>
        <v>Niet</v>
      </c>
      <c r="MX25" s="86" t="str">
        <f>AGA!$AB$247</f>
        <v>Niet</v>
      </c>
      <c r="MY25" s="86" t="str">
        <f>AGA!$AB$248</f>
        <v>Niet</v>
      </c>
      <c r="MZ25" s="86" t="str">
        <f>AGA!$AB$249</f>
        <v>Niet</v>
      </c>
      <c r="NA25" s="86" t="str">
        <f>AGA!$AB$250</f>
        <v>Niet</v>
      </c>
      <c r="NB25" s="86" t="str">
        <f>AGA!$AB$251</f>
        <v>Niet</v>
      </c>
      <c r="NC25" s="86" t="str">
        <f>AGA!$AB$252</f>
        <v>Niet</v>
      </c>
      <c r="ND25" s="86" t="str">
        <f>AGA!$AB$255</f>
        <v>Ja</v>
      </c>
      <c r="NE25" s="86" t="str">
        <f>AGA!$AB$256</f>
        <v>Ja</v>
      </c>
      <c r="NF25" s="86" t="str">
        <f>AGA!$AB$257</f>
        <v>Ja</v>
      </c>
      <c r="NG25" s="86" t="str">
        <f>AGA!$AB$258</f>
        <v>Optie</v>
      </c>
      <c r="NH25" s="86" t="str">
        <f>AGA!$AB$259</f>
        <v>Ja</v>
      </c>
      <c r="NI25" s="86" t="str">
        <f>AGA!$AB$260</f>
        <v>Ja</v>
      </c>
      <c r="NJ25" s="86" t="str">
        <f>AGA!$AB$261</f>
        <v>Ja</v>
      </c>
      <c r="NK25" s="86" t="str">
        <f>AGA!$AB$262</f>
        <v>Ja</v>
      </c>
      <c r="NL25" s="86" t="str">
        <f>AGA!$AB$263</f>
        <v>Ja</v>
      </c>
      <c r="NM25" s="86" t="str">
        <f>AGA!$AB$264</f>
        <v>Optie</v>
      </c>
      <c r="NN25" s="86" t="str">
        <f>AGA!$AB$265</f>
        <v>Ja</v>
      </c>
      <c r="NO25" s="86" t="str">
        <f>AGA!$AB$266</f>
        <v>Ja</v>
      </c>
      <c r="NP25" s="86" t="str">
        <f>AGA!$AB$267</f>
        <v>Ja</v>
      </c>
      <c r="NQ25" s="86" t="str">
        <f>AGA!$AB$268</f>
        <v>Optie</v>
      </c>
      <c r="NR25" s="86" t="str">
        <f>AGA!$AB$270</f>
        <v>Optie</v>
      </c>
      <c r="NS25" s="86" t="str">
        <f>AGA!$AB$271</f>
        <v>Ja</v>
      </c>
      <c r="NT25" s="86" t="str">
        <f>AGA!$AB$272</f>
        <v>Ja</v>
      </c>
      <c r="NU25" s="86" t="str">
        <f>AGA!$AB$273</f>
        <v>Ja</v>
      </c>
      <c r="NV25" s="86" t="str">
        <f>AGA!$AB$274</f>
        <v>Ja</v>
      </c>
      <c r="NW25" s="86" t="str">
        <f>AGA!$AB$275</f>
        <v>Optie</v>
      </c>
      <c r="NX25" s="86" t="str">
        <f>AGA!$AB$276</f>
        <v>Ja</v>
      </c>
      <c r="NY25" s="86" t="str">
        <f>AGA!$AB$277</f>
        <v>Ja</v>
      </c>
      <c r="NZ25" s="86" t="str">
        <f>AGA!$AB$278</f>
        <v>Ja</v>
      </c>
      <c r="OA25" s="86" t="str">
        <f>AGA!$AB$279</f>
        <v>Ja</v>
      </c>
      <c r="OB25" s="86" t="str">
        <f>AGA!$AB$280</f>
        <v>Ja</v>
      </c>
      <c r="OC25" s="86" t="str">
        <f>AGA!$AB$281</f>
        <v>Ja</v>
      </c>
      <c r="OD25" s="86" t="str">
        <f>AGA!$AB$283</f>
        <v>Optie</v>
      </c>
      <c r="OE25" s="86" t="str">
        <f>AGA!$AB$284</f>
        <v>Ja</v>
      </c>
      <c r="OF25" s="86" t="str">
        <f>AGA!$AB$285</f>
        <v>Ja</v>
      </c>
      <c r="OG25" s="86" t="str">
        <f>AGA!$AB$286</f>
        <v>Ja</v>
      </c>
      <c r="OH25" s="86" t="str">
        <f>AGA!$AB$288</f>
        <v>Ja</v>
      </c>
      <c r="OI25" s="86" t="str">
        <f>AGA!$AB$289</f>
        <v>Ja</v>
      </c>
      <c r="OJ25" s="86" t="str">
        <f>AGA!$AB$290</f>
        <v>Ja</v>
      </c>
      <c r="OK25" s="86" t="str">
        <f>AGA!$AB$291</f>
        <v>Ja</v>
      </c>
      <c r="OL25" s="86" t="str">
        <f>AGA!$AB$292</f>
        <v>Ja</v>
      </c>
      <c r="OM25" s="86" t="str">
        <f>AGA!$AB$293</f>
        <v>Optie</v>
      </c>
      <c r="ON25" s="86" t="str">
        <f>AGA!$AB$294</f>
        <v>Ja</v>
      </c>
      <c r="OO25" s="86" t="str">
        <f>AGA!$AB$295</f>
        <v>Optie</v>
      </c>
      <c r="OP25" s="86" t="str">
        <f>AGA!$AB$296</f>
        <v>Ja</v>
      </c>
      <c r="OQ25" s="86" t="str">
        <f>AGA!$AB$297</f>
        <v>Nee</v>
      </c>
      <c r="OR25" s="86" t="str">
        <f>AGA!$AB$298</f>
        <v>Optie</v>
      </c>
      <c r="OS25" s="86" t="str">
        <f>AGA!$AB$299</f>
        <v>Ja</v>
      </c>
      <c r="OT25" s="86" t="str">
        <f>AGA!$AB$300</f>
        <v>Ja</v>
      </c>
      <c r="OU25" s="86" t="str">
        <f>AGA!$AB$301</f>
        <v>Ja</v>
      </c>
      <c r="OV25" s="86" t="str">
        <f>AGA!$AB$302</f>
        <v>Ja</v>
      </c>
      <c r="OW25" s="86" t="str">
        <f>AGA!$AB$303</f>
        <v>Optie</v>
      </c>
      <c r="OX25" s="86" t="str">
        <f>AGA!$AB$304</f>
        <v>Ja</v>
      </c>
      <c r="OY25" s="86" t="str">
        <f>AGA!$AB$305</f>
        <v>Ja</v>
      </c>
      <c r="OZ25" s="86" t="str">
        <f>AGA!$AB$306</f>
        <v>Ja</v>
      </c>
      <c r="PA25" s="86" t="str">
        <f>AGA!$AB$307</f>
        <v>Ja</v>
      </c>
      <c r="PB25" s="86" t="str">
        <f>AGA!$AB$308</f>
        <v>Ja</v>
      </c>
      <c r="PC25" s="86" t="str">
        <f>AGA!$AB$309</f>
        <v>Ja</v>
      </c>
      <c r="PD25" s="86" t="str">
        <f>AGA!$AB$310</f>
        <v>Ja</v>
      </c>
      <c r="PE25" s="86" t="str">
        <f>AGA!$AB$311</f>
        <v>Ja</v>
      </c>
      <c r="PF25" s="86" t="str">
        <f>AGA!$AB$313</f>
        <v>Nee</v>
      </c>
    </row>
    <row r="26" spans="1:422" hidden="1" x14ac:dyDescent="0.25">
      <c r="A26" s="86"/>
      <c r="B26" s="225"/>
      <c r="C26" s="86"/>
      <c r="D26" s="86"/>
      <c r="E26" s="86"/>
      <c r="F26" s="86"/>
      <c r="G26" s="86"/>
      <c r="H26" s="86"/>
      <c r="I26" s="224"/>
      <c r="J26" s="224"/>
      <c r="K26" s="86"/>
      <c r="L26" s="110"/>
      <c r="M26" s="224" t="s">
        <v>476</v>
      </c>
      <c r="N26" s="224" t="s">
        <v>127</v>
      </c>
      <c r="O26" s="224" t="str">
        <f>AGA!AC1</f>
        <v>Gedeeltelijk vervangen</v>
      </c>
      <c r="Q26" s="86"/>
      <c r="R26" s="86"/>
      <c r="S26" s="86"/>
      <c r="T26" s="86"/>
      <c r="U26" s="86"/>
      <c r="V26" s="86"/>
      <c r="W26" s="86"/>
      <c r="X26" s="86"/>
      <c r="Y26" s="86"/>
      <c r="Z26" s="86"/>
      <c r="AA26" s="86"/>
      <c r="AB26" s="86"/>
      <c r="AC26" s="86"/>
      <c r="AD26" s="86"/>
      <c r="AE26" s="86"/>
      <c r="AF26" s="86"/>
      <c r="AG26" s="86"/>
      <c r="AH26" s="86"/>
      <c r="AI26" s="86"/>
      <c r="AJ26" s="86"/>
      <c r="AK26" s="86"/>
      <c r="AL26" s="86"/>
      <c r="AM26" s="86"/>
      <c r="AN26" s="86"/>
      <c r="AO26" s="86"/>
      <c r="AP26" s="86"/>
      <c r="AQ26" s="86"/>
      <c r="AR26" s="86"/>
      <c r="AS26" s="86"/>
      <c r="AT26" s="86"/>
      <c r="AU26" s="86"/>
      <c r="AV26" s="86"/>
      <c r="AW26" s="86"/>
      <c r="AX26" s="86"/>
      <c r="AY26" s="86"/>
      <c r="AZ26" s="86"/>
      <c r="BA26" s="86"/>
      <c r="BB26" s="86"/>
      <c r="BC26" s="86"/>
      <c r="BD26" s="86"/>
      <c r="BE26" s="86"/>
      <c r="BF26" s="86"/>
      <c r="BG26" s="86"/>
      <c r="BH26" s="86"/>
      <c r="BI26" s="86"/>
      <c r="BJ26" s="86"/>
      <c r="BK26" s="86"/>
      <c r="BL26" s="86"/>
      <c r="BM26" s="86"/>
      <c r="BN26" s="86"/>
      <c r="BO26" s="86"/>
      <c r="BP26" s="86"/>
      <c r="BQ26" s="86"/>
      <c r="BR26" s="86"/>
      <c r="BS26" s="86"/>
      <c r="BT26" s="86"/>
      <c r="BU26" s="86"/>
      <c r="BV26" s="86"/>
      <c r="BW26" s="86"/>
      <c r="BX26" s="86"/>
      <c r="BY26" s="86"/>
      <c r="BZ26" s="86"/>
      <c r="CA26" s="86"/>
      <c r="CB26" s="86"/>
      <c r="CC26" s="86"/>
      <c r="CD26" s="86"/>
      <c r="CE26" s="86"/>
      <c r="CF26" s="86"/>
      <c r="CG26" s="86"/>
      <c r="CH26" s="86"/>
      <c r="CI26" s="86"/>
      <c r="CJ26" s="86"/>
      <c r="CK26" s="86"/>
      <c r="CL26" s="86"/>
      <c r="CM26" s="86"/>
      <c r="CN26" s="86"/>
      <c r="CO26" s="86"/>
      <c r="CP26" s="86"/>
      <c r="CQ26" s="86"/>
      <c r="CR26" s="86"/>
      <c r="CS26" s="86"/>
      <c r="CT26" s="86"/>
      <c r="CU26" s="86"/>
      <c r="CV26" s="86"/>
      <c r="CW26" s="86"/>
      <c r="CX26" s="86"/>
      <c r="CY26" s="86"/>
      <c r="CZ26" s="86"/>
      <c r="DA26" s="86"/>
      <c r="DB26" s="86"/>
      <c r="DC26" s="86"/>
      <c r="DD26" s="86"/>
      <c r="DE26" s="86"/>
      <c r="DF26" s="86"/>
      <c r="DG26" s="86"/>
      <c r="DH26" s="86"/>
      <c r="DI26" s="86"/>
      <c r="DJ26" s="86"/>
      <c r="DK26" s="86"/>
      <c r="DL26" s="86"/>
      <c r="DM26" s="86"/>
      <c r="DN26" s="86"/>
      <c r="DO26" s="86"/>
      <c r="DP26" s="86"/>
      <c r="DQ26" s="86" t="str">
        <f>AGA!$AC$2</f>
        <v>Niet</v>
      </c>
      <c r="DR26" s="86" t="str">
        <f>AGA!$AC$3</f>
        <v>Niet</v>
      </c>
      <c r="DS26" s="86" t="str">
        <f>AGA!$AC$4</f>
        <v>Niet</v>
      </c>
      <c r="DT26" s="86" t="str">
        <f>AGA!$AC$5</f>
        <v>Niet</v>
      </c>
      <c r="DU26" s="86" t="str">
        <f>AGA!$AC$6</f>
        <v>Niet</v>
      </c>
      <c r="DV26" s="86" t="str">
        <f>AGA!$AC$7</f>
        <v>Niet</v>
      </c>
      <c r="DW26" s="86" t="str">
        <f>AGA!$AC$8</f>
        <v>Niet</v>
      </c>
      <c r="DX26" s="86">
        <f>AGA!$AC$9</f>
        <v>0</v>
      </c>
      <c r="DY26" s="86" t="str">
        <f>AGA!$AC$10</f>
        <v>Niet</v>
      </c>
      <c r="DZ26" s="86" t="str">
        <f>AGA!$AC$11</f>
        <v>Niet</v>
      </c>
      <c r="EA26" s="86" t="str">
        <f>AGA!$AC$12</f>
        <v>Niet</v>
      </c>
      <c r="EB26" s="86" t="str">
        <f>AGA!$AC$13</f>
        <v>Niet</v>
      </c>
      <c r="EC26" s="86" t="str">
        <f>AGA!$AC$14</f>
        <v>Niet</v>
      </c>
      <c r="ED26" s="86" t="str">
        <f>AGA!$AC$15</f>
        <v>Niet</v>
      </c>
      <c r="EE26" s="86" t="str">
        <f>AGA!$AC$16</f>
        <v>Niet</v>
      </c>
      <c r="EF26" s="86" t="str">
        <f>AGA!$AC$17</f>
        <v>Niet</v>
      </c>
      <c r="EG26" s="86" t="str">
        <f>AGA!$AC$18</f>
        <v>Niet</v>
      </c>
      <c r="EH26" s="86" t="str">
        <f>AGA!$AC$19</f>
        <v>Niet</v>
      </c>
      <c r="EI26" s="86" t="str">
        <f>AGA!$AC$20</f>
        <v>Niet</v>
      </c>
      <c r="EJ26" s="86" t="str">
        <f>AGA!$AC$21</f>
        <v>Niet</v>
      </c>
      <c r="EK26" s="86" t="str">
        <f>AGA!$AC$22</f>
        <v>Niet</v>
      </c>
      <c r="EL26" s="86" t="str">
        <f>AGA!$AC$23</f>
        <v>Niet</v>
      </c>
      <c r="EM26" s="86" t="str">
        <f>AGA!$AC$24</f>
        <v>Niet</v>
      </c>
      <c r="EN26" s="86" t="str">
        <f>AGA!$AC$25</f>
        <v>Niet</v>
      </c>
      <c r="EO26" s="86" t="str">
        <f>AGA!$AC$26</f>
        <v>Niet</v>
      </c>
      <c r="EP26" s="86" t="str">
        <f>AGA!$AC$27</f>
        <v>Niet</v>
      </c>
      <c r="EQ26" s="86" t="str">
        <f>AGA!$AC$28</f>
        <v>Niet</v>
      </c>
      <c r="ER26" s="86" t="str">
        <f>AGA!$AC$29</f>
        <v>Niet</v>
      </c>
      <c r="ES26" s="86" t="str">
        <f>AGA!$AC$30</f>
        <v>Niet</v>
      </c>
      <c r="ET26" s="86" t="str">
        <f>AGA!$AC$31</f>
        <v>Niet</v>
      </c>
      <c r="EU26" s="86" t="str">
        <f>AGA!$AC$32</f>
        <v>Niet</v>
      </c>
      <c r="EV26" s="86" t="str">
        <f>AGA!$AC$33</f>
        <v>Niet</v>
      </c>
      <c r="EW26" s="86" t="str">
        <f>AGA!$AC$34</f>
        <v>Niet</v>
      </c>
      <c r="EX26" s="86" t="str">
        <f>AGA!$AC$35</f>
        <v>Niet</v>
      </c>
      <c r="EY26" s="86" t="str">
        <f>AGA!$AC$36</f>
        <v>Niet</v>
      </c>
      <c r="EZ26" s="86" t="str">
        <f>AGA!$AC$37</f>
        <v>Niet</v>
      </c>
      <c r="FA26" s="86" t="str">
        <f>AGA!$AC$38</f>
        <v>Niet</v>
      </c>
      <c r="FB26" s="86" t="str">
        <f>AGA!$AC$39</f>
        <v>Niet</v>
      </c>
      <c r="FC26" s="86" t="str">
        <f>AGA!$AC$40</f>
        <v>Niet</v>
      </c>
      <c r="FD26" s="86" t="str">
        <f>AGA!$AC$41</f>
        <v>Niet</v>
      </c>
      <c r="FE26" s="86" t="str">
        <f>AGA!$AC$42</f>
        <v>Niet</v>
      </c>
      <c r="FF26" s="86" t="str">
        <f>AGA!$AC$43</f>
        <v>Niet</v>
      </c>
      <c r="FG26" s="86" t="str">
        <f>AGA!$AC$44</f>
        <v>Niet</v>
      </c>
      <c r="FH26" s="86" t="str">
        <f>AGA!$AC$45</f>
        <v>Niet</v>
      </c>
      <c r="FI26" s="86" t="str">
        <f>AGA!$AC$46</f>
        <v>Niet</v>
      </c>
      <c r="FJ26" s="86" t="str">
        <f>AGA!$AC$47</f>
        <v>Niet</v>
      </c>
      <c r="FK26" s="86" t="str">
        <f>AGA!$AC$48</f>
        <v>Niet</v>
      </c>
      <c r="FL26" s="86" t="str">
        <f>AGA!$AC$49</f>
        <v>Niet</v>
      </c>
      <c r="FM26" s="86" t="str">
        <f>AGA!$AC$50</f>
        <v>Niet</v>
      </c>
      <c r="FN26" s="86" t="str">
        <f>AGA!$AC$51</f>
        <v>Niet</v>
      </c>
      <c r="FO26" s="86" t="str">
        <f>AGA!$AC$52</f>
        <v>Niet</v>
      </c>
      <c r="FP26" s="86" t="str">
        <f>AGA!$AC$53</f>
        <v>Niet</v>
      </c>
      <c r="FQ26" s="86" t="str">
        <f>AGA!$AC$54</f>
        <v>Niet</v>
      </c>
      <c r="FR26" s="86" t="str">
        <f>AGA!$AC$55</f>
        <v>Niet</v>
      </c>
      <c r="FS26" s="86" t="str">
        <f>AGA!$AC$56</f>
        <v>Niet</v>
      </c>
      <c r="FT26" s="86" t="str">
        <f>AGA!$AC$57</f>
        <v>Niet</v>
      </c>
      <c r="FU26" s="86" t="str">
        <f>AGA!$AC$58</f>
        <v>Niet</v>
      </c>
      <c r="FV26" s="86" t="str">
        <f>AGA!$AC$59</f>
        <v>Niet</v>
      </c>
      <c r="FW26" s="86" t="str">
        <f>AGA!$AC$60</f>
        <v>Niet</v>
      </c>
      <c r="FX26" s="86" t="str">
        <f>AGA!$AC$61</f>
        <v>Niet</v>
      </c>
      <c r="FY26" s="86" t="str">
        <f>AGA!$AC$62</f>
        <v>Niet</v>
      </c>
      <c r="FZ26" s="86" t="str">
        <f>AGA!$AC$63</f>
        <v>Niet</v>
      </c>
      <c r="GA26" s="86" t="str">
        <f>AGA!$AC$64</f>
        <v>Niet</v>
      </c>
      <c r="GB26" s="86" t="str">
        <f>AGA!$AC$65</f>
        <v>Niet</v>
      </c>
      <c r="GC26" s="86" t="str">
        <f>AGA!$AC$66</f>
        <v>Niet</v>
      </c>
      <c r="GD26" s="86" t="str">
        <f>AGA!$AC$67</f>
        <v>Niet</v>
      </c>
      <c r="GE26" s="86" t="str">
        <f>AGA!$AC$68</f>
        <v>Niet</v>
      </c>
      <c r="GF26" s="86" t="str">
        <f>AGA!$AC$69</f>
        <v>Niet</v>
      </c>
      <c r="GG26" s="86" t="str">
        <f>AGA!$AC$70</f>
        <v>Niet</v>
      </c>
      <c r="GH26" s="86" t="str">
        <f>AGA!$AC$71</f>
        <v>Niet</v>
      </c>
      <c r="GI26" s="86" t="str">
        <f>AGA!$AC$72</f>
        <v>Niet</v>
      </c>
      <c r="GJ26" s="86" t="str">
        <f>AGA!$AC$73</f>
        <v>Niet</v>
      </c>
      <c r="GK26" s="86" t="str">
        <f>AGA!$AC$74</f>
        <v>Niet</v>
      </c>
      <c r="GL26" s="86" t="str">
        <f>AGA!$AC$75</f>
        <v>Niet</v>
      </c>
      <c r="GM26" s="86" t="str">
        <f>AGA!$AC$76</f>
        <v>Niet</v>
      </c>
      <c r="GN26" s="86" t="str">
        <f>AGA!$AC$77</f>
        <v>Niet</v>
      </c>
      <c r="GO26" s="86" t="str">
        <f>AGA!$AC$78</f>
        <v>Niet</v>
      </c>
      <c r="GP26" s="86" t="str">
        <f>AGA!$AC$79</f>
        <v>Niet</v>
      </c>
      <c r="GQ26" s="86" t="str">
        <f>AGA!$AC$80</f>
        <v>Niet</v>
      </c>
      <c r="GR26" s="86" t="str">
        <f>AGA!$AC$81</f>
        <v>Niet</v>
      </c>
      <c r="GS26" s="86" t="str">
        <f>AGA!$AC$82</f>
        <v>Niet</v>
      </c>
      <c r="GT26" s="86" t="str">
        <f>AGA!$AC$83</f>
        <v>Niet</v>
      </c>
      <c r="GU26" s="86" t="str">
        <f>AGA!$AC$84</f>
        <v>Niet</v>
      </c>
      <c r="GV26" s="86" t="str">
        <f>AGA!$AC$85</f>
        <v>Niet</v>
      </c>
      <c r="GW26" s="86" t="str">
        <f>AGA!$AC$86</f>
        <v>Niet</v>
      </c>
      <c r="GX26" s="86" t="str">
        <f>AGA!$AC$87</f>
        <v>Niet</v>
      </c>
      <c r="GY26" s="86" t="str">
        <f>AGA!$AC$88</f>
        <v>Niet</v>
      </c>
      <c r="GZ26" s="86" t="str">
        <f>AGA!$AC$89</f>
        <v>Niet</v>
      </c>
      <c r="HA26" s="86" t="str">
        <f>AGA!$AC$90</f>
        <v>Niet</v>
      </c>
      <c r="HB26" s="86" t="str">
        <f>AGA!$AC$91</f>
        <v>Niet</v>
      </c>
      <c r="HC26" s="86" t="str">
        <f>AGA!$AC$92</f>
        <v>Niet</v>
      </c>
      <c r="HD26" s="86" t="str">
        <f>AGA!$AC$93</f>
        <v>Niet</v>
      </c>
      <c r="HE26" s="86" t="str">
        <f>AGA!$AC$94</f>
        <v>Niet</v>
      </c>
      <c r="HF26" s="86" t="str">
        <f>AGA!$AC$95</f>
        <v>Niet</v>
      </c>
      <c r="HG26" s="86" t="str">
        <f>AGA!$AC$96</f>
        <v>Niet</v>
      </c>
      <c r="HH26" s="86" t="str">
        <f>AGA!$AC$97</f>
        <v>Niet</v>
      </c>
      <c r="HI26" s="86" t="str">
        <f>AGA!$AC$98</f>
        <v>Niet</v>
      </c>
      <c r="HJ26" s="86" t="str">
        <f>AGA!$AC$99</f>
        <v>Niet</v>
      </c>
      <c r="HK26" s="86" t="str">
        <f>AGA!$AC$100</f>
        <v>Niet</v>
      </c>
      <c r="HL26" s="86" t="str">
        <f>AGA!$AC$101</f>
        <v>Niet</v>
      </c>
      <c r="HM26" s="86" t="str">
        <f>AGA!$AC$102</f>
        <v>Niet</v>
      </c>
      <c r="HN26" s="86" t="str">
        <f>AGA!$AC$103</f>
        <v>Niet</v>
      </c>
      <c r="HO26" s="86" t="str">
        <f>AGA!$AC$104</f>
        <v>Niet</v>
      </c>
      <c r="HP26" s="86" t="str">
        <f>AGA!$AC$105</f>
        <v>Niet</v>
      </c>
      <c r="HQ26" s="86" t="str">
        <f>AGA!$AC$106</f>
        <v>Niet</v>
      </c>
      <c r="HR26" s="86" t="str">
        <f>AGA!$AC$107</f>
        <v>Niet</v>
      </c>
      <c r="HS26" s="86" t="str">
        <f>AGA!$AC$108</f>
        <v>Niet</v>
      </c>
      <c r="HT26" s="86" t="str">
        <f>AGA!$AC$109</f>
        <v>Niet</v>
      </c>
      <c r="HU26" s="86" t="str">
        <f>AGA!$AC$110</f>
        <v>Niet</v>
      </c>
      <c r="HV26" s="86" t="str">
        <f>AGA!$AC$111</f>
        <v>Niet</v>
      </c>
      <c r="HW26" s="86" t="str">
        <f>AGA!$AC$112</f>
        <v>Niet</v>
      </c>
      <c r="HX26" s="86" t="str">
        <f>AGA!$AC$113</f>
        <v>Niet</v>
      </c>
      <c r="HY26" s="86" t="str">
        <f>AGA!$AC$114</f>
        <v>Niet</v>
      </c>
      <c r="HZ26" s="86" t="str">
        <f>AGA!$AC$115</f>
        <v>Niet</v>
      </c>
      <c r="IA26" s="86" t="str">
        <f>AGA!$AC$116</f>
        <v>Niet</v>
      </c>
      <c r="IB26" s="86" t="str">
        <f>AGA!$AC$117</f>
        <v>Niet</v>
      </c>
      <c r="IC26" s="86" t="str">
        <f>AGA!$AC$118</f>
        <v>Niet</v>
      </c>
      <c r="ID26" s="86" t="str">
        <f>AGA!$AC$119</f>
        <v>Niet</v>
      </c>
      <c r="IE26" s="86" t="str">
        <f>AGA!$AC$120</f>
        <v>Niet</v>
      </c>
      <c r="IF26" s="86" t="str">
        <f>AGA!$AC$121</f>
        <v>Niet</v>
      </c>
      <c r="IG26" s="86" t="str">
        <f>AGA!$AC$122</f>
        <v>Niet</v>
      </c>
      <c r="IH26" s="86" t="str">
        <f>AGA!$AC$123</f>
        <v>Niet</v>
      </c>
      <c r="II26" s="86" t="str">
        <f>AGA!$AC$124</f>
        <v>Niet</v>
      </c>
      <c r="IJ26" s="86" t="str">
        <f>AGA!$AC$125</f>
        <v>Niet</v>
      </c>
      <c r="IK26" s="86" t="str">
        <f>AGA!$AC$126</f>
        <v>Niet</v>
      </c>
      <c r="IL26" s="86" t="str">
        <f>AGA!$AC$127</f>
        <v>Niet</v>
      </c>
      <c r="IM26" s="86" t="str">
        <f>AGA!$AC$128</f>
        <v>Niet</v>
      </c>
      <c r="IN26" s="86" t="str">
        <f>AGA!$AC$129</f>
        <v>Niet</v>
      </c>
      <c r="IO26" s="86" t="str">
        <f>AGA!$AC$130</f>
        <v>Niet</v>
      </c>
      <c r="IP26" s="86" t="str">
        <f>AGA!$AC$131</f>
        <v>Niet</v>
      </c>
      <c r="IQ26" s="86" t="str">
        <f>AGA!$AC$132</f>
        <v>Niet</v>
      </c>
      <c r="IR26" s="86" t="str">
        <f>AGA!$AC$133</f>
        <v>Niet</v>
      </c>
      <c r="IS26" s="86" t="str">
        <f>AGA!$AC$134</f>
        <v>Niet</v>
      </c>
      <c r="IT26" s="86" t="str">
        <f>AGA!$AC$135</f>
        <v>Niet</v>
      </c>
      <c r="IU26" s="86" t="str">
        <f>AGA!$AC$136</f>
        <v>Niet</v>
      </c>
      <c r="IV26" s="86" t="str">
        <f>AGA!$AC$137</f>
        <v>Niet</v>
      </c>
      <c r="IW26" s="86" t="str">
        <f>AGA!$AC$138</f>
        <v>Niet</v>
      </c>
      <c r="IX26" s="86" t="str">
        <f>AGA!$AC$139</f>
        <v>Niet</v>
      </c>
      <c r="IY26" s="86" t="str">
        <f>AGA!$AC$140</f>
        <v>Niet</v>
      </c>
      <c r="IZ26" s="86" t="str">
        <f>AGA!$AC$141</f>
        <v>Niet</v>
      </c>
      <c r="JA26" s="86" t="str">
        <f>AGA!$AC$142</f>
        <v>Niet</v>
      </c>
      <c r="JB26" s="86" t="str">
        <f>AGA!$AC$143</f>
        <v>Niet</v>
      </c>
      <c r="JC26" s="86" t="str">
        <f>AGA!$AC$144</f>
        <v>Niet</v>
      </c>
      <c r="JD26" s="86" t="str">
        <f>AGA!$AC$146</f>
        <v>Niet</v>
      </c>
      <c r="JE26" s="86" t="str">
        <f>AGA!$AC$147</f>
        <v>Niet</v>
      </c>
      <c r="JF26" s="86" t="str">
        <f>AGA!$AC$148</f>
        <v>Niet</v>
      </c>
      <c r="JG26" s="86" t="str">
        <f>AGA!$AC$149</f>
        <v>Niet</v>
      </c>
      <c r="JH26" s="86" t="str">
        <f>AGA!$AC$150</f>
        <v>Niet</v>
      </c>
      <c r="JI26" s="86" t="str">
        <f>AGA!$AC$151</f>
        <v>Niet</v>
      </c>
      <c r="JJ26" s="86" t="str">
        <f>AGA!$AC$152</f>
        <v>Niet</v>
      </c>
      <c r="JK26" s="86" t="str">
        <f>AGA!$AC$153</f>
        <v>Niet</v>
      </c>
      <c r="JL26" s="86" t="str">
        <f>AGA!$AC$154</f>
        <v>Niet</v>
      </c>
      <c r="JM26" s="86" t="str">
        <f>AGA!$AC$155</f>
        <v>Niet</v>
      </c>
      <c r="JN26" s="86" t="str">
        <f>AGA!$AC$156</f>
        <v>Niet</v>
      </c>
      <c r="JO26" s="86" t="str">
        <f>AGA!$AC$157</f>
        <v>Niet</v>
      </c>
      <c r="JP26" s="86" t="str">
        <f>AGA!$AC$158</f>
        <v>Niet</v>
      </c>
      <c r="JQ26" s="86" t="str">
        <f>AGA!$AC$159</f>
        <v>Niet</v>
      </c>
      <c r="JR26" s="86" t="str">
        <f>AGA!$AC$160</f>
        <v>Niet</v>
      </c>
      <c r="JS26" s="86" t="str">
        <f>AGA!$AC$161</f>
        <v>Niet</v>
      </c>
      <c r="JT26" s="86" t="str">
        <f>AGA!$AC$162</f>
        <v>Niet</v>
      </c>
      <c r="JU26" s="86" t="str">
        <f>AGA!$AC$163</f>
        <v>Niet</v>
      </c>
      <c r="JV26" s="86" t="str">
        <f>AGA!$AC$164</f>
        <v>Niet</v>
      </c>
      <c r="JW26" s="86" t="str">
        <f>AGA!$AC$165</f>
        <v>Niet</v>
      </c>
      <c r="JX26" s="86" t="str">
        <f>AGA!$AC$166</f>
        <v>Niet</v>
      </c>
      <c r="JY26" s="86" t="str">
        <f>AGA!$AC$167</f>
        <v>Niet</v>
      </c>
      <c r="JZ26" s="86" t="str">
        <f>AGA!$AC$168</f>
        <v>Niet</v>
      </c>
      <c r="KA26" s="86" t="str">
        <f>AGA!$AC$169</f>
        <v>Niet</v>
      </c>
      <c r="KB26" s="86" t="str">
        <f>AGA!$AC$170</f>
        <v>Niet</v>
      </c>
      <c r="KC26" s="86" t="str">
        <f>AGA!$AC$171</f>
        <v>Niet</v>
      </c>
      <c r="KD26" s="86" t="str">
        <f>AGA!$AC$172</f>
        <v>Niet</v>
      </c>
      <c r="KE26" s="86" t="str">
        <f>AGA!$AC$173</f>
        <v>Niet</v>
      </c>
      <c r="KF26" s="86" t="str">
        <f>AGA!$AC$174</f>
        <v>Niet</v>
      </c>
      <c r="KG26" s="86" t="str">
        <f>AGA!$AC$175</f>
        <v>Niet</v>
      </c>
      <c r="KH26" s="86" t="str">
        <f>AGA!$AC$176</f>
        <v>Niet</v>
      </c>
      <c r="KI26" s="86" t="str">
        <f>AGA!$AC$177</f>
        <v>Niet</v>
      </c>
      <c r="KJ26" s="86" t="str">
        <f>AGA!$AC$178</f>
        <v>Niet</v>
      </c>
      <c r="KK26" s="86" t="str">
        <f>AGA!$AC$179</f>
        <v>Niet</v>
      </c>
      <c r="KL26" s="86" t="str">
        <f>AGA!$AC$180</f>
        <v>Niet</v>
      </c>
      <c r="KM26" s="86" t="str">
        <f>AGA!$AC$181</f>
        <v>Niet</v>
      </c>
      <c r="KN26" s="86" t="str">
        <f>AGA!$AC$182</f>
        <v>Niet</v>
      </c>
      <c r="KO26" s="86" t="str">
        <f>AGA!$AC$183</f>
        <v>Niet</v>
      </c>
      <c r="KP26" s="86" t="str">
        <f>AGA!$AC$184</f>
        <v>Niet</v>
      </c>
      <c r="KQ26" s="86" t="str">
        <f>AGA!$AC$185</f>
        <v>Niet</v>
      </c>
      <c r="KR26" s="86" t="str">
        <f>AGA!$AC$186</f>
        <v>Niet</v>
      </c>
      <c r="KS26" s="86" t="str">
        <f>AGA!$AC$187</f>
        <v>Niet</v>
      </c>
      <c r="KT26" s="86" t="str">
        <f>AGA!$AC$188</f>
        <v>Niet</v>
      </c>
      <c r="KU26" s="86" t="str">
        <f>AGA!$AC$189</f>
        <v>Niet</v>
      </c>
      <c r="KV26" s="86" t="str">
        <f>AGA!$AC$190</f>
        <v>Niet</v>
      </c>
      <c r="KW26" s="86" t="str">
        <f>AGA!$AC$191</f>
        <v>Niet</v>
      </c>
      <c r="KX26" s="86" t="str">
        <f>AGA!$AC$192</f>
        <v>Niet</v>
      </c>
      <c r="KY26" s="86" t="str">
        <f>AGA!$AC$193</f>
        <v>Niet</v>
      </c>
      <c r="KZ26" s="86" t="str">
        <f>AGA!$AC$194</f>
        <v>Niet</v>
      </c>
      <c r="LA26" s="86" t="str">
        <f>AGA!$AC$195</f>
        <v>Niet</v>
      </c>
      <c r="LB26" s="86" t="str">
        <f>AGA!$AC$196</f>
        <v>Niet</v>
      </c>
      <c r="LC26" s="86" t="str">
        <f>AGA!$AC$198</f>
        <v>Niet</v>
      </c>
      <c r="LD26" s="86" t="str">
        <f>AGA!$AC$199</f>
        <v>Niet</v>
      </c>
      <c r="LE26" s="86" t="str">
        <f>AGA!$AC$200</f>
        <v>Niet</v>
      </c>
      <c r="LF26" s="86" t="str">
        <f>AGA!$AC$201</f>
        <v>Niet</v>
      </c>
      <c r="LG26" s="86" t="str">
        <f>AGA!$AC$202</f>
        <v>Niet</v>
      </c>
      <c r="LH26" s="86" t="str">
        <f>AGA!$AC$203</f>
        <v>Niet</v>
      </c>
      <c r="LI26" s="86" t="str">
        <f>AGA!$AC$204</f>
        <v>Niet</v>
      </c>
      <c r="LJ26" s="86" t="str">
        <f>AGA!$AC$205</f>
        <v>Niet</v>
      </c>
      <c r="LK26" s="86" t="str">
        <f>AGA!$AC$206</f>
        <v>Niet</v>
      </c>
      <c r="LL26" s="86" t="str">
        <f>AGA!$AC$207</f>
        <v>Niet</v>
      </c>
      <c r="LM26" s="86" t="str">
        <f>AGA!$AC$208</f>
        <v>Niet</v>
      </c>
      <c r="LN26" s="86" t="str">
        <f>AGA!$AC$209</f>
        <v>Niet</v>
      </c>
      <c r="LO26" s="86" t="str">
        <f>AGA!$AC$210</f>
        <v>Niet</v>
      </c>
      <c r="LP26" s="86" t="str">
        <f>AGA!$AC$211</f>
        <v>Niet</v>
      </c>
      <c r="LQ26" s="86" t="str">
        <f>AGA!$AC$212</f>
        <v>Niet</v>
      </c>
      <c r="LR26" s="86" t="str">
        <f>AGA!$AC$213</f>
        <v>Niet</v>
      </c>
      <c r="LS26" s="86" t="str">
        <f>AGA!$AC$214</f>
        <v>Niet</v>
      </c>
      <c r="LT26" s="86" t="str">
        <f>AGA!$AC$215</f>
        <v>Niet</v>
      </c>
      <c r="LU26" s="86" t="str">
        <f>AGA!$AC$216</f>
        <v>Niet</v>
      </c>
      <c r="LV26" s="86" t="str">
        <f>AGA!$AC$218</f>
        <v>Niet</v>
      </c>
      <c r="LW26" s="86" t="str">
        <f>AGA!$AC$219</f>
        <v>Niet</v>
      </c>
      <c r="LX26" s="86" t="str">
        <f>AGA!$AC$220</f>
        <v>Niet</v>
      </c>
      <c r="LY26" s="86" t="str">
        <f>AGA!$AC$221</f>
        <v>Niet</v>
      </c>
      <c r="LZ26" s="86" t="str">
        <f>AGA!$AC$222</f>
        <v>Niet</v>
      </c>
      <c r="MA26" s="86" t="str">
        <f>AGA!$AC$223</f>
        <v>Niet</v>
      </c>
      <c r="MB26" s="86" t="str">
        <f>AGA!$AC$224</f>
        <v>Niet</v>
      </c>
      <c r="MC26" s="86" t="str">
        <f>AGA!$AC$225</f>
        <v>Niet</v>
      </c>
      <c r="MD26" s="86" t="str">
        <f>AGA!$AC$226</f>
        <v>Niet</v>
      </c>
      <c r="ME26" s="86" t="str">
        <f>AGA!$AC$227</f>
        <v>Niet</v>
      </c>
      <c r="MF26" s="86" t="str">
        <f>AGA!$AC$228</f>
        <v>Niet</v>
      </c>
      <c r="MG26" s="86" t="str">
        <f>AGA!$AC$229</f>
        <v>Niet</v>
      </c>
      <c r="MH26" s="86" t="str">
        <f>AGA!$AC$230</f>
        <v>Niet</v>
      </c>
      <c r="MI26" s="86" t="str">
        <f>AGA!$AC$231</f>
        <v>Niet</v>
      </c>
      <c r="MJ26" s="86" t="str">
        <f>AGA!$AC$232</f>
        <v>Niet</v>
      </c>
      <c r="MK26" s="86" t="str">
        <f>AGA!$AC$233</f>
        <v>Niet</v>
      </c>
      <c r="ML26" s="86" t="str">
        <f>AGA!$AC$234</f>
        <v>Niet</v>
      </c>
      <c r="MM26" s="86" t="str">
        <f>AGA!$AC$235</f>
        <v>Niet</v>
      </c>
      <c r="MN26" s="86" t="str">
        <f>AGA!$AC$237</f>
        <v>Niet</v>
      </c>
      <c r="MO26" s="86" t="str">
        <f>AGA!$AC$238</f>
        <v>Niet</v>
      </c>
      <c r="MP26" s="86" t="str">
        <f>AGA!$AC$239</f>
        <v>Niet</v>
      </c>
      <c r="MQ26" s="86" t="str">
        <f>AGA!$AC$240</f>
        <v>Niet</v>
      </c>
      <c r="MR26" s="86" t="str">
        <f>AGA!$AC$241</f>
        <v>Niet</v>
      </c>
      <c r="MS26" s="86" t="str">
        <f>AGA!$AC$242</f>
        <v>Niet</v>
      </c>
      <c r="MT26" s="86" t="str">
        <f>AGA!$AC$243</f>
        <v>Niet</v>
      </c>
      <c r="MU26" s="86" t="str">
        <f>AGA!$AC$244</f>
        <v>Niet</v>
      </c>
      <c r="MV26" s="86" t="str">
        <f>AGA!$AC$245</f>
        <v>Niet</v>
      </c>
      <c r="MW26" s="86" t="str">
        <f>AGA!$AC$246</f>
        <v>Niet</v>
      </c>
      <c r="MX26" s="86" t="str">
        <f>AGA!$AC$247</f>
        <v>Niet</v>
      </c>
      <c r="MY26" s="86" t="str">
        <f>AGA!$AC$248</f>
        <v>Niet</v>
      </c>
      <c r="MZ26" s="86" t="str">
        <f>AGA!$AC$249</f>
        <v>Niet</v>
      </c>
      <c r="NA26" s="86" t="str">
        <f>AGA!$AC$250</f>
        <v>Niet</v>
      </c>
      <c r="NB26" s="86" t="str">
        <f>AGA!$AC$251</f>
        <v>Niet</v>
      </c>
      <c r="NC26" s="86" t="str">
        <f>AGA!$AC$252</f>
        <v>Niet</v>
      </c>
      <c r="ND26" s="86" t="str">
        <f>AGA!$AC$255</f>
        <v>Niet</v>
      </c>
      <c r="NE26" s="86" t="str">
        <f>AGA!$AC$256</f>
        <v>Niet</v>
      </c>
      <c r="NF26" s="86" t="str">
        <f>AGA!$AC$257</f>
        <v>Niet</v>
      </c>
      <c r="NG26" s="86" t="str">
        <f>AGA!$AC$258</f>
        <v>Niet</v>
      </c>
      <c r="NH26" s="86" t="str">
        <f>AGA!$AC$259</f>
        <v>Niet</v>
      </c>
      <c r="NI26" s="86" t="str">
        <f>AGA!$AC$260</f>
        <v>Niet</v>
      </c>
      <c r="NJ26" s="86" t="str">
        <f>AGA!$AC$261</f>
        <v>Niet</v>
      </c>
      <c r="NK26" s="86" t="str">
        <f>AGA!$AC$262</f>
        <v>Niet</v>
      </c>
      <c r="NL26" s="86" t="str">
        <f>AGA!$AC$263</f>
        <v>Niet</v>
      </c>
      <c r="NM26" s="86" t="str">
        <f>AGA!$AC$264</f>
        <v>Niet</v>
      </c>
      <c r="NN26" s="86" t="str">
        <f>AGA!$AC$265</f>
        <v>Niet</v>
      </c>
      <c r="NO26" s="86" t="str">
        <f>AGA!$AC$266</f>
        <v>Niet</v>
      </c>
      <c r="NP26" s="86" t="str">
        <f>AGA!$AC$267</f>
        <v>Niet</v>
      </c>
      <c r="NQ26" s="86" t="str">
        <f>AGA!$AC$268</f>
        <v>Niet</v>
      </c>
      <c r="NR26" s="86" t="str">
        <f>AGA!$AC$270</f>
        <v>Niet</v>
      </c>
      <c r="NS26" s="86" t="str">
        <f>AGA!$AC$271</f>
        <v>Niet</v>
      </c>
      <c r="NT26" s="86" t="str">
        <f>AGA!$AC$272</f>
        <v>Niet</v>
      </c>
      <c r="NU26" s="86" t="str">
        <f>AGA!$AC$273</f>
        <v>Niet</v>
      </c>
      <c r="NV26" s="86" t="str">
        <f>AGA!$AC$274</f>
        <v>Niet</v>
      </c>
      <c r="NW26" s="86" t="str">
        <f>AGA!$AC$275</f>
        <v>Niet</v>
      </c>
      <c r="NX26" s="86" t="str">
        <f>AGA!$AC$276</f>
        <v>Niet</v>
      </c>
      <c r="NY26" s="86" t="str">
        <f>AGA!$AC$277</f>
        <v>Niet</v>
      </c>
      <c r="NZ26" s="86" t="str">
        <f>AGA!$AC$278</f>
        <v>Niet</v>
      </c>
      <c r="OA26" s="86" t="str">
        <f>AGA!$AC$279</f>
        <v>Niet</v>
      </c>
      <c r="OB26" s="86" t="str">
        <f>AGA!$AC$280</f>
        <v>Niet</v>
      </c>
      <c r="OC26" s="86" t="str">
        <f>AGA!$AC$281</f>
        <v>Niet</v>
      </c>
      <c r="OD26" s="86" t="str">
        <f>AGA!$AC$283</f>
        <v>Niet</v>
      </c>
      <c r="OE26" s="86" t="str">
        <f>AGA!$AC$284</f>
        <v>Niet</v>
      </c>
      <c r="OF26" s="86" t="str">
        <f>AGA!$AC$285</f>
        <v>Niet</v>
      </c>
      <c r="OG26" s="86" t="str">
        <f>AGA!$AC$286</f>
        <v>Niet</v>
      </c>
      <c r="OH26" s="86" t="str">
        <f>AGA!$AC$288</f>
        <v>Niet</v>
      </c>
      <c r="OI26" s="86" t="str">
        <f>AGA!$AC$289</f>
        <v>Niet</v>
      </c>
      <c r="OJ26" s="86" t="str">
        <f>AGA!$AC$290</f>
        <v>Niet</v>
      </c>
      <c r="OK26" s="86" t="str">
        <f>AGA!$AC$291</f>
        <v>Niet</v>
      </c>
      <c r="OL26" s="86" t="str">
        <f>AGA!$AC$292</f>
        <v>Niet</v>
      </c>
      <c r="OM26" s="86" t="str">
        <f>AGA!$AC$293</f>
        <v>Niet</v>
      </c>
      <c r="ON26" s="86" t="str">
        <f>AGA!$AC$294</f>
        <v>Niet</v>
      </c>
      <c r="OO26" s="86" t="str">
        <f>AGA!$AC$295</f>
        <v>Niet</v>
      </c>
      <c r="OP26" s="86" t="str">
        <f>AGA!$AC$296</f>
        <v>Niet</v>
      </c>
      <c r="OQ26" s="86" t="str">
        <f>AGA!$AC$297</f>
        <v>Niet</v>
      </c>
      <c r="OR26" s="86" t="str">
        <f>AGA!$AC$298</f>
        <v>Niet</v>
      </c>
      <c r="OS26" s="86" t="str">
        <f>AGA!$AC$299</f>
        <v>Niet</v>
      </c>
      <c r="OT26" s="86" t="str">
        <f>AGA!$AC$300</f>
        <v>Niet</v>
      </c>
      <c r="OU26" s="86" t="str">
        <f>AGA!$AC$301</f>
        <v>Niet</v>
      </c>
      <c r="OV26" s="86" t="str">
        <f>AGA!$AC$302</f>
        <v>Niet</v>
      </c>
      <c r="OW26" s="86" t="str">
        <f>AGA!$AC$303</f>
        <v>Niet</v>
      </c>
      <c r="OX26" s="86" t="str">
        <f>AGA!$AC$304</f>
        <v>Niet</v>
      </c>
      <c r="OY26" s="86" t="str">
        <f>AGA!$AC$305</f>
        <v>Niet</v>
      </c>
      <c r="OZ26" s="86" t="str">
        <f>AGA!$AC$306</f>
        <v>Niet</v>
      </c>
      <c r="PA26" s="86" t="str">
        <f>AGA!$AC$307</f>
        <v>Niet</v>
      </c>
      <c r="PB26" s="86" t="str">
        <f>AGA!$AC$308</f>
        <v>Niet</v>
      </c>
      <c r="PC26" s="86" t="str">
        <f>AGA!$AC$309</f>
        <v>Niet</v>
      </c>
      <c r="PD26" s="86" t="str">
        <f>AGA!$AC$310</f>
        <v>Niet</v>
      </c>
      <c r="PE26" s="86" t="str">
        <f>AGA!$AC$311</f>
        <v>Niet</v>
      </c>
      <c r="PF26" s="86" t="str">
        <f>AGA!$AC$313</f>
        <v>Niet</v>
      </c>
    </row>
    <row r="27" spans="1:422" hidden="1" x14ac:dyDescent="0.25">
      <c r="A27" s="86"/>
      <c r="B27" s="225"/>
      <c r="C27" s="86"/>
      <c r="D27" s="86"/>
      <c r="E27" s="86"/>
      <c r="F27" s="86"/>
      <c r="G27" s="86"/>
      <c r="H27" s="86"/>
      <c r="I27" s="224"/>
      <c r="J27" s="224"/>
      <c r="K27" s="86"/>
      <c r="L27" s="110"/>
      <c r="M27" s="224" t="s">
        <v>476</v>
      </c>
      <c r="N27" s="224" t="s">
        <v>127</v>
      </c>
      <c r="O27" s="224" t="str">
        <f>AGA!AD1</f>
        <v>Overzetten</v>
      </c>
      <c r="Q27" s="86"/>
      <c r="R27" s="86"/>
      <c r="S27" s="86"/>
      <c r="T27" s="86"/>
      <c r="U27" s="86"/>
      <c r="V27" s="86"/>
      <c r="W27" s="86"/>
      <c r="X27" s="86"/>
      <c r="Y27" s="86"/>
      <c r="Z27" s="86"/>
      <c r="AA27" s="86"/>
      <c r="AB27" s="86"/>
      <c r="AC27" s="86"/>
      <c r="AD27" s="86"/>
      <c r="AE27" s="86"/>
      <c r="AF27" s="86"/>
      <c r="AG27" s="86"/>
      <c r="AH27" s="86"/>
      <c r="AI27" s="86"/>
      <c r="AJ27" s="86"/>
      <c r="AK27" s="86"/>
      <c r="AL27" s="86"/>
      <c r="AM27" s="86"/>
      <c r="AN27" s="86"/>
      <c r="AO27" s="86"/>
      <c r="AP27" s="86"/>
      <c r="AQ27" s="86"/>
      <c r="AR27" s="86"/>
      <c r="AS27" s="86"/>
      <c r="AT27" s="86"/>
      <c r="AU27" s="86"/>
      <c r="AV27" s="86"/>
      <c r="AW27" s="86"/>
      <c r="AX27" s="86"/>
      <c r="AY27" s="86"/>
      <c r="AZ27" s="86"/>
      <c r="BA27" s="86"/>
      <c r="BB27" s="86"/>
      <c r="BC27" s="86"/>
      <c r="BD27" s="86"/>
      <c r="BE27" s="86"/>
      <c r="BF27" s="86"/>
      <c r="BG27" s="86"/>
      <c r="BH27" s="86"/>
      <c r="BI27" s="86"/>
      <c r="BJ27" s="86"/>
      <c r="BK27" s="86"/>
      <c r="BL27" s="86"/>
      <c r="BM27" s="86"/>
      <c r="BN27" s="86"/>
      <c r="BO27" s="86"/>
      <c r="BP27" s="86"/>
      <c r="BQ27" s="86"/>
      <c r="BR27" s="86"/>
      <c r="BS27" s="86"/>
      <c r="BT27" s="86"/>
      <c r="BU27" s="86"/>
      <c r="BV27" s="86"/>
      <c r="BW27" s="86"/>
      <c r="BX27" s="86"/>
      <c r="BY27" s="86"/>
      <c r="BZ27" s="86"/>
      <c r="CA27" s="86"/>
      <c r="CB27" s="86"/>
      <c r="CC27" s="86"/>
      <c r="CD27" s="86"/>
      <c r="CE27" s="86"/>
      <c r="CF27" s="86"/>
      <c r="CG27" s="86"/>
      <c r="CH27" s="86"/>
      <c r="CI27" s="86"/>
      <c r="CJ27" s="86"/>
      <c r="CK27" s="86"/>
      <c r="CL27" s="86"/>
      <c r="CM27" s="86"/>
      <c r="CN27" s="86"/>
      <c r="CO27" s="86"/>
      <c r="CP27" s="86"/>
      <c r="CQ27" s="86"/>
      <c r="CR27" s="86"/>
      <c r="CS27" s="86"/>
      <c r="CT27" s="86"/>
      <c r="CU27" s="86"/>
      <c r="CV27" s="86"/>
      <c r="CW27" s="86"/>
      <c r="CX27" s="86"/>
      <c r="CY27" s="86"/>
      <c r="CZ27" s="86"/>
      <c r="DA27" s="86"/>
      <c r="DB27" s="86"/>
      <c r="DC27" s="86"/>
      <c r="DD27" s="86"/>
      <c r="DE27" s="86"/>
      <c r="DF27" s="86"/>
      <c r="DG27" s="86"/>
      <c r="DH27" s="86"/>
      <c r="DI27" s="86"/>
      <c r="DJ27" s="86"/>
      <c r="DK27" s="86"/>
      <c r="DL27" s="86"/>
      <c r="DM27" s="86"/>
      <c r="DN27" s="86"/>
      <c r="DO27" s="86"/>
      <c r="DP27" s="86"/>
      <c r="DQ27" s="86" t="str">
        <f>AGA!$AD$2</f>
        <v>Niet</v>
      </c>
      <c r="DR27" s="86" t="str">
        <f>AGA!$AD$3</f>
        <v>Niet</v>
      </c>
      <c r="DS27" s="86" t="str">
        <f>AGA!$AD$4</f>
        <v>Niet</v>
      </c>
      <c r="DT27" s="86" t="str">
        <f>AGA!$AD$5</f>
        <v>Niet</v>
      </c>
      <c r="DU27" s="86" t="str">
        <f>AGA!$AD$6</f>
        <v>Niet</v>
      </c>
      <c r="DV27" s="86" t="str">
        <f>AGA!$AD$7</f>
        <v>Niet</v>
      </c>
      <c r="DW27" s="86" t="str">
        <f>AGA!$AD$8</f>
        <v>Niet</v>
      </c>
      <c r="DX27" s="86" t="str">
        <f>AGA!$AD$9</f>
        <v>Niet</v>
      </c>
      <c r="DY27" s="86" t="str">
        <f>AGA!$AD$10</f>
        <v>Niet</v>
      </c>
      <c r="DZ27" s="86" t="str">
        <f>AGA!$AD$11</f>
        <v>Niet</v>
      </c>
      <c r="EA27" s="86" t="str">
        <f>AGA!$AD$12</f>
        <v>Niet</v>
      </c>
      <c r="EB27" s="86" t="str">
        <f>AGA!$AD$13</f>
        <v>Niet</v>
      </c>
      <c r="EC27" s="86" t="str">
        <f>AGA!$AD$14</f>
        <v>Niet</v>
      </c>
      <c r="ED27" s="86" t="str">
        <f>AGA!$AD$15</f>
        <v>Niet</v>
      </c>
      <c r="EE27" s="86" t="str">
        <f>AGA!$AD$16</f>
        <v>Niet</v>
      </c>
      <c r="EF27" s="86" t="str">
        <f>AGA!$AD$17</f>
        <v>Niet</v>
      </c>
      <c r="EG27" s="86" t="str">
        <f>AGA!$AD$18</f>
        <v>Niet</v>
      </c>
      <c r="EH27" s="86" t="str">
        <f>AGA!$AD$19</f>
        <v>Niet</v>
      </c>
      <c r="EI27" s="86" t="str">
        <f>AGA!$AD$20</f>
        <v>Niet</v>
      </c>
      <c r="EJ27" s="86" t="str">
        <f>AGA!$AD$21</f>
        <v>Niet</v>
      </c>
      <c r="EK27" s="86" t="str">
        <f>AGA!$AD$22</f>
        <v>Niet</v>
      </c>
      <c r="EL27" s="86" t="str">
        <f>AGA!$AD$23</f>
        <v>Niet</v>
      </c>
      <c r="EM27" s="86" t="str">
        <f>AGA!$AD$24</f>
        <v>Niet</v>
      </c>
      <c r="EN27" s="86" t="str">
        <f>AGA!$AD$25</f>
        <v>Niet</v>
      </c>
      <c r="EO27" s="86" t="str">
        <f>AGA!$AD$26</f>
        <v>Niet</v>
      </c>
      <c r="EP27" s="86" t="str">
        <f>AGA!$AD$27</f>
        <v>Niet</v>
      </c>
      <c r="EQ27" s="86" t="str">
        <f>AGA!$AD$28</f>
        <v>Niet</v>
      </c>
      <c r="ER27" s="86" t="str">
        <f>AGA!$AD$29</f>
        <v>Niet</v>
      </c>
      <c r="ES27" s="86" t="str">
        <f>AGA!$AD$30</f>
        <v>Niet</v>
      </c>
      <c r="ET27" s="86" t="str">
        <f>AGA!$AD$31</f>
        <v>Niet</v>
      </c>
      <c r="EU27" s="86" t="str">
        <f>AGA!$AD$32</f>
        <v>Niet</v>
      </c>
      <c r="EV27" s="86" t="str">
        <f>AGA!$AD$33</f>
        <v>Niet</v>
      </c>
      <c r="EW27" s="86" t="str">
        <f>AGA!$AD$34</f>
        <v>Niet</v>
      </c>
      <c r="EX27" s="86" t="str">
        <f>AGA!$AD$35</f>
        <v>Niet</v>
      </c>
      <c r="EY27" s="86" t="str">
        <f>AGA!$AD$36</f>
        <v>Niet</v>
      </c>
      <c r="EZ27" s="86" t="str">
        <f>AGA!$AD$37</f>
        <v>Niet</v>
      </c>
      <c r="FA27" s="86" t="str">
        <f>AGA!$AD$38</f>
        <v>Niet</v>
      </c>
      <c r="FB27" s="86" t="str">
        <f>AGA!$AD$39</f>
        <v>Niet</v>
      </c>
      <c r="FC27" s="86" t="str">
        <f>AGA!$AD$40</f>
        <v>Niet</v>
      </c>
      <c r="FD27" s="86" t="str">
        <f>AGA!$AD$41</f>
        <v>Niet</v>
      </c>
      <c r="FE27" s="86" t="str">
        <f>AGA!$AD$42</f>
        <v>Niet</v>
      </c>
      <c r="FF27" s="86" t="str">
        <f>AGA!$AD$43</f>
        <v>Niet</v>
      </c>
      <c r="FG27" s="86" t="str">
        <f>AGA!$AD$44</f>
        <v>Niet</v>
      </c>
      <c r="FH27" s="86" t="str">
        <f>AGA!$AD$45</f>
        <v>Niet</v>
      </c>
      <c r="FI27" s="86" t="str">
        <f>AGA!$AD$46</f>
        <v>Niet</v>
      </c>
      <c r="FJ27" s="86" t="str">
        <f>AGA!$AD$47</f>
        <v>Niet</v>
      </c>
      <c r="FK27" s="86" t="str">
        <f>AGA!$AD$48</f>
        <v>Niet</v>
      </c>
      <c r="FL27" s="86" t="str">
        <f>AGA!$AD$49</f>
        <v>Niet</v>
      </c>
      <c r="FM27" s="86" t="str">
        <f>AGA!$AD$50</f>
        <v>Niet</v>
      </c>
      <c r="FN27" s="86" t="str">
        <f>AGA!$AD$51</f>
        <v>Niet</v>
      </c>
      <c r="FO27" s="86" t="str">
        <f>AGA!$AD$52</f>
        <v>Niet</v>
      </c>
      <c r="FP27" s="86" t="str">
        <f>AGA!$AD$53</f>
        <v>Niet</v>
      </c>
      <c r="FQ27" s="86" t="str">
        <f>AGA!$AD$54</f>
        <v>Niet</v>
      </c>
      <c r="FR27" s="86" t="str">
        <f>AGA!$AD$55</f>
        <v>Niet</v>
      </c>
      <c r="FS27" s="86" t="str">
        <f>AGA!$AD$56</f>
        <v>Niet</v>
      </c>
      <c r="FT27" s="86" t="str">
        <f>AGA!$AD$57</f>
        <v>Niet</v>
      </c>
      <c r="FU27" s="86" t="str">
        <f>AGA!$AD$58</f>
        <v>Niet</v>
      </c>
      <c r="FV27" s="86" t="str">
        <f>AGA!$AD$59</f>
        <v>Niet</v>
      </c>
      <c r="FW27" s="86" t="str">
        <f>AGA!$AD$60</f>
        <v>Niet</v>
      </c>
      <c r="FX27" s="86" t="str">
        <f>AGA!$AD$61</f>
        <v>Niet</v>
      </c>
      <c r="FY27" s="86" t="str">
        <f>AGA!$AD$62</f>
        <v>Niet</v>
      </c>
      <c r="FZ27" s="86" t="str">
        <f>AGA!$AD$63</f>
        <v>Niet</v>
      </c>
      <c r="GA27" s="86" t="str">
        <f>AGA!$AD$64</f>
        <v>Niet</v>
      </c>
      <c r="GB27" s="86" t="str">
        <f>AGA!$AD$65</f>
        <v>Niet</v>
      </c>
      <c r="GC27" s="86" t="str">
        <f>AGA!$AD$66</f>
        <v>Niet</v>
      </c>
      <c r="GD27" s="86" t="str">
        <f>AGA!$AD$67</f>
        <v>Niet</v>
      </c>
      <c r="GE27" s="86" t="str">
        <f>AGA!$AD$68</f>
        <v>Niet</v>
      </c>
      <c r="GF27" s="86" t="str">
        <f>AGA!$AD$69</f>
        <v>Niet</v>
      </c>
      <c r="GG27" s="86" t="str">
        <f>AGA!$AD$70</f>
        <v>Niet</v>
      </c>
      <c r="GH27" s="86" t="str">
        <f>AGA!$AD$71</f>
        <v>Niet</v>
      </c>
      <c r="GI27" s="86" t="str">
        <f>AGA!$AD$72</f>
        <v>Niet</v>
      </c>
      <c r="GJ27" s="86" t="str">
        <f>AGA!$AD$73</f>
        <v>Niet</v>
      </c>
      <c r="GK27" s="86" t="str">
        <f>AGA!$AD$74</f>
        <v>Niet</v>
      </c>
      <c r="GL27" s="86" t="str">
        <f>AGA!$AD$75</f>
        <v>Niet</v>
      </c>
      <c r="GM27" s="86" t="str">
        <f>AGA!$AD$76</f>
        <v>Niet</v>
      </c>
      <c r="GN27" s="86" t="str">
        <f>AGA!$AD$77</f>
        <v>Niet</v>
      </c>
      <c r="GO27" s="86" t="str">
        <f>AGA!$AD$78</f>
        <v>Niet</v>
      </c>
      <c r="GP27" s="86" t="str">
        <f>AGA!$AD$79</f>
        <v>Niet</v>
      </c>
      <c r="GQ27" s="86" t="str">
        <f>AGA!$AD$80</f>
        <v>Niet</v>
      </c>
      <c r="GR27" s="86" t="str">
        <f>AGA!$AD$81</f>
        <v>Niet</v>
      </c>
      <c r="GS27" s="86" t="str">
        <f>AGA!$AD$82</f>
        <v>Niet</v>
      </c>
      <c r="GT27" s="86" t="str">
        <f>AGA!$AD$83</f>
        <v>Niet</v>
      </c>
      <c r="GU27" s="86" t="str">
        <f>AGA!$AD$84</f>
        <v>Niet</v>
      </c>
      <c r="GV27" s="86" t="str">
        <f>AGA!$AD$85</f>
        <v>Niet</v>
      </c>
      <c r="GW27" s="86" t="str">
        <f>AGA!$AD$86</f>
        <v>Niet</v>
      </c>
      <c r="GX27" s="86" t="str">
        <f>AGA!$AD$87</f>
        <v>Niet</v>
      </c>
      <c r="GY27" s="86" t="str">
        <f>AGA!$AD$88</f>
        <v>Niet</v>
      </c>
      <c r="GZ27" s="86" t="str">
        <f>AGA!$AD$89</f>
        <v>Niet</v>
      </c>
      <c r="HA27" s="86" t="str">
        <f>AGA!$AD$90</f>
        <v>Niet</v>
      </c>
      <c r="HB27" s="86" t="str">
        <f>AGA!$AD$91</f>
        <v>Niet</v>
      </c>
      <c r="HC27" s="86" t="str">
        <f>AGA!$AD$92</f>
        <v>Niet</v>
      </c>
      <c r="HD27" s="86" t="str">
        <f>AGA!$AD$93</f>
        <v>Niet</v>
      </c>
      <c r="HE27" s="86" t="str">
        <f>AGA!$AD$94</f>
        <v>Niet</v>
      </c>
      <c r="HF27" s="86" t="str">
        <f>AGA!$AD$95</f>
        <v>Niet</v>
      </c>
      <c r="HG27" s="86" t="str">
        <f>AGA!$AD$96</f>
        <v>Niet</v>
      </c>
      <c r="HH27" s="86" t="str">
        <f>AGA!$AD$97</f>
        <v>Niet</v>
      </c>
      <c r="HI27" s="86" t="str">
        <f>AGA!$AD$98</f>
        <v>Niet</v>
      </c>
      <c r="HJ27" s="86" t="str">
        <f>AGA!$AD$99</f>
        <v>Niet</v>
      </c>
      <c r="HK27" s="86" t="str">
        <f>AGA!$AD$100</f>
        <v>Niet</v>
      </c>
      <c r="HL27" s="86" t="str">
        <f>AGA!$AD$101</f>
        <v>Niet</v>
      </c>
      <c r="HM27" s="86" t="str">
        <f>AGA!$AD$102</f>
        <v>Niet</v>
      </c>
      <c r="HN27" s="86" t="str">
        <f>AGA!$AD$103</f>
        <v>Niet</v>
      </c>
      <c r="HO27" s="86" t="str">
        <f>AGA!$AD$104</f>
        <v>Niet</v>
      </c>
      <c r="HP27" s="86" t="str">
        <f>AGA!$AD$105</f>
        <v>Niet</v>
      </c>
      <c r="HQ27" s="86" t="str">
        <f>AGA!$AD$106</f>
        <v>Niet</v>
      </c>
      <c r="HR27" s="86" t="str">
        <f>AGA!$AD$107</f>
        <v>Niet</v>
      </c>
      <c r="HS27" s="86" t="str">
        <f>AGA!$AD$108</f>
        <v>Niet</v>
      </c>
      <c r="HT27" s="86" t="str">
        <f>AGA!$AD$109</f>
        <v>Niet</v>
      </c>
      <c r="HU27" s="86" t="str">
        <f>AGA!$AD$110</f>
        <v>Niet</v>
      </c>
      <c r="HV27" s="86" t="str">
        <f>AGA!$AD$111</f>
        <v>Niet</v>
      </c>
      <c r="HW27" s="86" t="str">
        <f>AGA!$AD$112</f>
        <v>Niet</v>
      </c>
      <c r="HX27" s="86" t="str">
        <f>AGA!$AD$113</f>
        <v>Niet</v>
      </c>
      <c r="HY27" s="86" t="str">
        <f>AGA!$AD$114</f>
        <v>Niet</v>
      </c>
      <c r="HZ27" s="86" t="str">
        <f>AGA!$AD$115</f>
        <v>Niet</v>
      </c>
      <c r="IA27" s="86" t="str">
        <f>AGA!$AD$116</f>
        <v>Niet</v>
      </c>
      <c r="IB27" s="86" t="str">
        <f>AGA!$AD$117</f>
        <v>Niet</v>
      </c>
      <c r="IC27" s="86" t="str">
        <f>AGA!$AD$118</f>
        <v>Niet</v>
      </c>
      <c r="ID27" s="86" t="str">
        <f>AGA!$AD$119</f>
        <v>Niet</v>
      </c>
      <c r="IE27" s="86" t="str">
        <f>AGA!$AD$120</f>
        <v>Niet</v>
      </c>
      <c r="IF27" s="86" t="str">
        <f>AGA!$AD$121</f>
        <v>Niet</v>
      </c>
      <c r="IG27" s="86" t="str">
        <f>AGA!$AD$122</f>
        <v>Niet</v>
      </c>
      <c r="IH27" s="86" t="str">
        <f>AGA!$AD$123</f>
        <v>Niet</v>
      </c>
      <c r="II27" s="86" t="str">
        <f>AGA!$AD$124</f>
        <v>Niet</v>
      </c>
      <c r="IJ27" s="86" t="str">
        <f>AGA!$AD$125</f>
        <v>Niet</v>
      </c>
      <c r="IK27" s="86" t="str">
        <f>AGA!$AD$126</f>
        <v>Niet</v>
      </c>
      <c r="IL27" s="86" t="str">
        <f>AGA!$AD$127</f>
        <v>Niet</v>
      </c>
      <c r="IM27" s="86" t="str">
        <f>AGA!$AD$128</f>
        <v>Niet</v>
      </c>
      <c r="IN27" s="86" t="str">
        <f>AGA!$AD$129</f>
        <v>Niet</v>
      </c>
      <c r="IO27" s="86" t="str">
        <f>AGA!$AD$130</f>
        <v>Niet</v>
      </c>
      <c r="IP27" s="86" t="str">
        <f>AGA!$AD$131</f>
        <v>Niet</v>
      </c>
      <c r="IQ27" s="86" t="str">
        <f>AGA!$AD$132</f>
        <v>Niet</v>
      </c>
      <c r="IR27" s="86" t="str">
        <f>AGA!$AD$133</f>
        <v>Niet</v>
      </c>
      <c r="IS27" s="86" t="str">
        <f>AGA!$AD$134</f>
        <v>Niet</v>
      </c>
      <c r="IT27" s="86" t="str">
        <f>AGA!$AD$135</f>
        <v>Niet</v>
      </c>
      <c r="IU27" s="86" t="str">
        <f>AGA!$AD$136</f>
        <v>Niet</v>
      </c>
      <c r="IV27" s="86" t="str">
        <f>AGA!$AD$137</f>
        <v>Niet</v>
      </c>
      <c r="IW27" s="86" t="str">
        <f>AGA!$AD$138</f>
        <v>Niet</v>
      </c>
      <c r="IX27" s="86" t="str">
        <f>AGA!$AD$139</f>
        <v>Niet</v>
      </c>
      <c r="IY27" s="86" t="str">
        <f>AGA!$AD$140</f>
        <v>Niet</v>
      </c>
      <c r="IZ27" s="86" t="str">
        <f>AGA!$AD$141</f>
        <v>Niet</v>
      </c>
      <c r="JA27" s="86" t="str">
        <f>AGA!$AD$142</f>
        <v>Niet</v>
      </c>
      <c r="JB27" s="86" t="str">
        <f>AGA!$AD$143</f>
        <v>Niet</v>
      </c>
      <c r="JC27" s="86" t="str">
        <f>AGA!$AD$144</f>
        <v>Niet</v>
      </c>
      <c r="JD27" s="86" t="str">
        <f>AGA!$AD$146</f>
        <v>Niet</v>
      </c>
      <c r="JE27" s="86" t="str">
        <f>AGA!$AD$147</f>
        <v>Niet</v>
      </c>
      <c r="JF27" s="86" t="str">
        <f>AGA!$AD$148</f>
        <v>Niet</v>
      </c>
      <c r="JG27" s="86" t="str">
        <f>AGA!$AD$149</f>
        <v>Niet</v>
      </c>
      <c r="JH27" s="86" t="str">
        <f>AGA!$AD$150</f>
        <v>Niet</v>
      </c>
      <c r="JI27" s="86" t="str">
        <f>AGA!$AD$151</f>
        <v>Niet</v>
      </c>
      <c r="JJ27" s="86" t="str">
        <f>AGA!$AD$152</f>
        <v>Niet</v>
      </c>
      <c r="JK27" s="86" t="str">
        <f>AGA!$AD$153</f>
        <v>Niet</v>
      </c>
      <c r="JL27" s="86" t="str">
        <f>AGA!$AD$154</f>
        <v>Niet</v>
      </c>
      <c r="JM27" s="86" t="str">
        <f>AGA!$AD$155</f>
        <v>Niet</v>
      </c>
      <c r="JN27" s="86" t="str">
        <f>AGA!$AD$156</f>
        <v>Niet</v>
      </c>
      <c r="JO27" s="86" t="str">
        <f>AGA!$AD$157</f>
        <v>Niet</v>
      </c>
      <c r="JP27" s="86" t="str">
        <f>AGA!$AD$158</f>
        <v>Niet</v>
      </c>
      <c r="JQ27" s="86" t="str">
        <f>AGA!$AD$159</f>
        <v>Niet</v>
      </c>
      <c r="JR27" s="86" t="str">
        <f>AGA!$AD$160</f>
        <v>Niet</v>
      </c>
      <c r="JS27" s="86" t="str">
        <f>AGA!$AD$161</f>
        <v>Niet</v>
      </c>
      <c r="JT27" s="86" t="str">
        <f>AGA!$AD$162</f>
        <v>Niet</v>
      </c>
      <c r="JU27" s="86" t="str">
        <f>AGA!$AD$163</f>
        <v>Niet</v>
      </c>
      <c r="JV27" s="86" t="str">
        <f>AGA!$AD$164</f>
        <v>Niet</v>
      </c>
      <c r="JW27" s="86" t="str">
        <f>AGA!$AD$165</f>
        <v>Niet</v>
      </c>
      <c r="JX27" s="86" t="str">
        <f>AGA!$AD$166</f>
        <v>Niet</v>
      </c>
      <c r="JY27" s="86" t="str">
        <f>AGA!$AD$167</f>
        <v>Niet</v>
      </c>
      <c r="JZ27" s="86" t="str">
        <f>AGA!$AD$168</f>
        <v>Niet</v>
      </c>
      <c r="KA27" s="86" t="str">
        <f>AGA!$AD$169</f>
        <v>Niet</v>
      </c>
      <c r="KB27" s="86" t="str">
        <f>AGA!$AD$170</f>
        <v>Niet</v>
      </c>
      <c r="KC27" s="86" t="str">
        <f>AGA!$AD$171</f>
        <v>Niet</v>
      </c>
      <c r="KD27" s="86" t="str">
        <f>AGA!$AD$172</f>
        <v>Niet</v>
      </c>
      <c r="KE27" s="86" t="str">
        <f>AGA!$AD$173</f>
        <v>Niet</v>
      </c>
      <c r="KF27" s="86" t="str">
        <f>AGA!$AD$174</f>
        <v>Niet</v>
      </c>
      <c r="KG27" s="86" t="str">
        <f>AGA!$AD$175</f>
        <v>Niet</v>
      </c>
      <c r="KH27" s="86" t="str">
        <f>AGA!$AD$176</f>
        <v>Niet</v>
      </c>
      <c r="KI27" s="86" t="str">
        <f>AGA!$AD$177</f>
        <v>Niet</v>
      </c>
      <c r="KJ27" s="86" t="str">
        <f>AGA!$AD$178</f>
        <v>Niet</v>
      </c>
      <c r="KK27" s="86" t="str">
        <f>AGA!$AD$179</f>
        <v>Niet</v>
      </c>
      <c r="KL27" s="86" t="str">
        <f>AGA!$AD$180</f>
        <v>Niet</v>
      </c>
      <c r="KM27" s="86" t="str">
        <f>AGA!$AD$181</f>
        <v>Niet</v>
      </c>
      <c r="KN27" s="86" t="str">
        <f>AGA!$AD$182</f>
        <v>Niet</v>
      </c>
      <c r="KO27" s="86" t="str">
        <f>AGA!$AD$183</f>
        <v>Niet</v>
      </c>
      <c r="KP27" s="86" t="str">
        <f>AGA!$AD$184</f>
        <v>Niet</v>
      </c>
      <c r="KQ27" s="86" t="str">
        <f>AGA!$AD$185</f>
        <v>Niet</v>
      </c>
      <c r="KR27" s="86" t="str">
        <f>AGA!$AD$186</f>
        <v>Niet</v>
      </c>
      <c r="KS27" s="86" t="str">
        <f>AGA!$AD$187</f>
        <v>Niet</v>
      </c>
      <c r="KT27" s="86" t="str">
        <f>AGA!$AD$188</f>
        <v>Niet</v>
      </c>
      <c r="KU27" s="86" t="str">
        <f>AGA!$AD$189</f>
        <v>Niet</v>
      </c>
      <c r="KV27" s="86" t="str">
        <f>AGA!$AD$190</f>
        <v>Niet</v>
      </c>
      <c r="KW27" s="86" t="str">
        <f>AGA!$AD$191</f>
        <v>Niet</v>
      </c>
      <c r="KX27" s="86" t="str">
        <f>AGA!$AD$192</f>
        <v>Niet</v>
      </c>
      <c r="KY27" s="86" t="str">
        <f>AGA!$AD$193</f>
        <v>Niet</v>
      </c>
      <c r="KZ27" s="86" t="str">
        <f>AGA!$AD$194</f>
        <v>Niet</v>
      </c>
      <c r="LA27" s="86" t="str">
        <f>AGA!$AD$195</f>
        <v>Niet</v>
      </c>
      <c r="LB27" s="86" t="str">
        <f>AGA!$AD$196</f>
        <v>Niet</v>
      </c>
      <c r="LC27" s="86" t="str">
        <f>AGA!$AD$198</f>
        <v>Niet</v>
      </c>
      <c r="LD27" s="86" t="str">
        <f>AGA!$AD$199</f>
        <v>Niet</v>
      </c>
      <c r="LE27" s="86" t="str">
        <f>AGA!$AD$200</f>
        <v>Niet</v>
      </c>
      <c r="LF27" s="86" t="str">
        <f>AGA!$AD$201</f>
        <v>Niet</v>
      </c>
      <c r="LG27" s="86" t="str">
        <f>AGA!$AD$202</f>
        <v>Niet</v>
      </c>
      <c r="LH27" s="86" t="str">
        <f>AGA!$AD$203</f>
        <v>Niet</v>
      </c>
      <c r="LI27" s="86" t="str">
        <f>AGA!$AD$204</f>
        <v>Niet</v>
      </c>
      <c r="LJ27" s="86" t="str">
        <f>AGA!$AD$205</f>
        <v>Niet</v>
      </c>
      <c r="LK27" s="86" t="str">
        <f>AGA!$AD$206</f>
        <v>Niet</v>
      </c>
      <c r="LL27" s="86" t="str">
        <f>AGA!$AD$207</f>
        <v>Niet</v>
      </c>
      <c r="LM27" s="86" t="str">
        <f>AGA!$AD$208</f>
        <v>Niet</v>
      </c>
      <c r="LN27" s="86" t="str">
        <f>AGA!$AD$209</f>
        <v>Niet</v>
      </c>
      <c r="LO27" s="86" t="str">
        <f>AGA!$AD$210</f>
        <v>Niet</v>
      </c>
      <c r="LP27" s="86" t="str">
        <f>AGA!$AD$211</f>
        <v>Niet</v>
      </c>
      <c r="LQ27" s="86" t="str">
        <f>AGA!$AD$212</f>
        <v>Niet</v>
      </c>
      <c r="LR27" s="86" t="str">
        <f>AGA!$AD$213</f>
        <v>Niet</v>
      </c>
      <c r="LS27" s="86" t="str">
        <f>AGA!$AD$214</f>
        <v>Niet</v>
      </c>
      <c r="LT27" s="86" t="str">
        <f>AGA!$AD$215</f>
        <v>Niet</v>
      </c>
      <c r="LU27" s="86" t="str">
        <f>AGA!$AD$216</f>
        <v>Niet</v>
      </c>
      <c r="LV27" s="86" t="str">
        <f>AGA!$AD$218</f>
        <v>Niet</v>
      </c>
      <c r="LW27" s="86" t="str">
        <f>AGA!$AD$219</f>
        <v>Niet</v>
      </c>
      <c r="LX27" s="86" t="str">
        <f>AGA!$AD$220</f>
        <v>Niet</v>
      </c>
      <c r="LY27" s="86" t="str">
        <f>AGA!$AD$221</f>
        <v>Niet</v>
      </c>
      <c r="LZ27" s="86" t="str">
        <f>AGA!$AD$222</f>
        <v>Niet</v>
      </c>
      <c r="MA27" s="86" t="str">
        <f>AGA!$AD$223</f>
        <v>Niet</v>
      </c>
      <c r="MB27" s="86" t="str">
        <f>AGA!$AD$224</f>
        <v>Niet</v>
      </c>
      <c r="MC27" s="86" t="str">
        <f>AGA!$AD$225</f>
        <v>Niet</v>
      </c>
      <c r="MD27" s="86" t="str">
        <f>AGA!$AD$226</f>
        <v>Niet</v>
      </c>
      <c r="ME27" s="86" t="str">
        <f>AGA!$AD$227</f>
        <v>Niet</v>
      </c>
      <c r="MF27" s="86" t="str">
        <f>AGA!$AD$228</f>
        <v>Niet</v>
      </c>
      <c r="MG27" s="86" t="str">
        <f>AGA!$AD$229</f>
        <v>Niet</v>
      </c>
      <c r="MH27" s="86" t="str">
        <f>AGA!$AD$230</f>
        <v>Niet</v>
      </c>
      <c r="MI27" s="86" t="str">
        <f>AGA!$AD$231</f>
        <v>Niet</v>
      </c>
      <c r="MJ27" s="86" t="str">
        <f>AGA!$AD$232</f>
        <v>Niet</v>
      </c>
      <c r="MK27" s="86" t="str">
        <f>AGA!$AD$233</f>
        <v>Niet</v>
      </c>
      <c r="ML27" s="86" t="str">
        <f>AGA!$AD$234</f>
        <v>Niet</v>
      </c>
      <c r="MM27" s="86" t="str">
        <f>AGA!$AD$235</f>
        <v>Niet</v>
      </c>
      <c r="MN27" s="86" t="str">
        <f>AGA!$AD$237</f>
        <v>Niet</v>
      </c>
      <c r="MO27" s="86" t="str">
        <f>AGA!$AD$238</f>
        <v>Niet</v>
      </c>
      <c r="MP27" s="86" t="str">
        <f>AGA!$AD$239</f>
        <v>Niet</v>
      </c>
      <c r="MQ27" s="86" t="str">
        <f>AGA!$AD$240</f>
        <v>Niet</v>
      </c>
      <c r="MR27" s="86" t="str">
        <f>AGA!$AD$241</f>
        <v>Niet</v>
      </c>
      <c r="MS27" s="86" t="str">
        <f>AGA!$AD$242</f>
        <v>Niet</v>
      </c>
      <c r="MT27" s="86" t="str">
        <f>AGA!$AD$243</f>
        <v>Niet</v>
      </c>
      <c r="MU27" s="86" t="str">
        <f>AGA!$AD$244</f>
        <v>Niet</v>
      </c>
      <c r="MV27" s="86" t="str">
        <f>AGA!$AD$245</f>
        <v>Niet</v>
      </c>
      <c r="MW27" s="86" t="str">
        <f>AGA!$AD$246</f>
        <v>Niet</v>
      </c>
      <c r="MX27" s="86" t="str">
        <f>AGA!$AD$247</f>
        <v>Niet</v>
      </c>
      <c r="MY27" s="86" t="str">
        <f>AGA!$AD$248</f>
        <v>Niet</v>
      </c>
      <c r="MZ27" s="86" t="str">
        <f>AGA!$AD$249</f>
        <v>Niet</v>
      </c>
      <c r="NA27" s="86" t="str">
        <f>AGA!$AD$250</f>
        <v>Niet</v>
      </c>
      <c r="NB27" s="86" t="str">
        <f>AGA!$AD$251</f>
        <v>Niet</v>
      </c>
      <c r="NC27" s="86" t="str">
        <f>AGA!$AD$252</f>
        <v>Niet</v>
      </c>
      <c r="ND27" s="86" t="str">
        <f>AGA!$AD$255</f>
        <v>Niet</v>
      </c>
      <c r="NE27" s="86" t="str">
        <f>AGA!$AD$256</f>
        <v>Niet</v>
      </c>
      <c r="NF27" s="86" t="str">
        <f>AGA!$AD$257</f>
        <v>Niet</v>
      </c>
      <c r="NG27" s="86" t="str">
        <f>AGA!$AD$258</f>
        <v>Niet</v>
      </c>
      <c r="NH27" s="86" t="str">
        <f>AGA!$AD$259</f>
        <v>Niet</v>
      </c>
      <c r="NI27" s="86" t="str">
        <f>AGA!$AD$260</f>
        <v>Niet</v>
      </c>
      <c r="NJ27" s="86" t="str">
        <f>AGA!$AD$261</f>
        <v>Niet</v>
      </c>
      <c r="NK27" s="86" t="str">
        <f>AGA!$AD$262</f>
        <v>Niet</v>
      </c>
      <c r="NL27" s="86" t="str">
        <f>AGA!$AD$263</f>
        <v>Niet</v>
      </c>
      <c r="NM27" s="86" t="str">
        <f>AGA!$AD$264</f>
        <v>Niet</v>
      </c>
      <c r="NN27" s="86" t="str">
        <f>AGA!$AD$265</f>
        <v>Niet</v>
      </c>
      <c r="NO27" s="86" t="str">
        <f>AGA!$AD$266</f>
        <v>Niet</v>
      </c>
      <c r="NP27" s="86" t="str">
        <f>AGA!$AD$267</f>
        <v>Niet</v>
      </c>
      <c r="NQ27" s="86" t="str">
        <f>AGA!$AD$268</f>
        <v>Niet</v>
      </c>
      <c r="NR27" s="86" t="str">
        <f>AGA!$AD$270</f>
        <v>Niet</v>
      </c>
      <c r="NS27" s="86" t="str">
        <f>AGA!$AD$271</f>
        <v>Niet</v>
      </c>
      <c r="NT27" s="86" t="str">
        <f>AGA!$AD$272</f>
        <v>Niet</v>
      </c>
      <c r="NU27" s="86" t="str">
        <f>AGA!$AD$273</f>
        <v>Niet</v>
      </c>
      <c r="NV27" s="86" t="str">
        <f>AGA!$AD$274</f>
        <v>Niet</v>
      </c>
      <c r="NW27" s="86" t="str">
        <f>AGA!$AD$275</f>
        <v>Niet</v>
      </c>
      <c r="NX27" s="86" t="str">
        <f>AGA!$AD$276</f>
        <v>Niet</v>
      </c>
      <c r="NY27" s="86" t="str">
        <f>AGA!$AD$277</f>
        <v>Niet</v>
      </c>
      <c r="NZ27" s="86" t="str">
        <f>AGA!$AD$278</f>
        <v>Niet</v>
      </c>
      <c r="OA27" s="86" t="str">
        <f>AGA!$AD$279</f>
        <v>Niet</v>
      </c>
      <c r="OB27" s="86" t="str">
        <f>AGA!$AD$280</f>
        <v>Niet</v>
      </c>
      <c r="OC27" s="86" t="str">
        <f>AGA!$AD$281</f>
        <v>Niet</v>
      </c>
      <c r="OD27" s="86" t="str">
        <f>AGA!$AD$283</f>
        <v>Niet</v>
      </c>
      <c r="OE27" s="86" t="str">
        <f>AGA!$AD$284</f>
        <v>Niet</v>
      </c>
      <c r="OF27" s="86" t="str">
        <f>AGA!$AD$285</f>
        <v>Niet</v>
      </c>
      <c r="OG27" s="86" t="str">
        <f>AGA!$AD$286</f>
        <v>Niet</v>
      </c>
      <c r="OH27" s="86" t="str">
        <f>AGA!$AD$288</f>
        <v>Niet</v>
      </c>
      <c r="OI27" s="86" t="str">
        <f>AGA!$AD$289</f>
        <v>Niet</v>
      </c>
      <c r="OJ27" s="86" t="str">
        <f>AGA!$AD$290</f>
        <v>Niet</v>
      </c>
      <c r="OK27" s="86" t="str">
        <f>AGA!$AD$291</f>
        <v>Niet</v>
      </c>
      <c r="OL27" s="86" t="str">
        <f>AGA!$AD$292</f>
        <v>Niet</v>
      </c>
      <c r="OM27" s="86" t="str">
        <f>AGA!$AD$293</f>
        <v>Niet</v>
      </c>
      <c r="ON27" s="86" t="str">
        <f>AGA!$AD$294</f>
        <v>Niet</v>
      </c>
      <c r="OO27" s="86" t="str">
        <f>AGA!$AD$295</f>
        <v>Niet</v>
      </c>
      <c r="OP27" s="86" t="str">
        <f>AGA!$AD$296</f>
        <v>Niet</v>
      </c>
      <c r="OQ27" s="86" t="str">
        <f>AGA!$AD$297</f>
        <v>Niet</v>
      </c>
      <c r="OR27" s="86" t="str">
        <f>AGA!$AD$298</f>
        <v>Niet</v>
      </c>
      <c r="OS27" s="86" t="str">
        <f>AGA!$AD$299</f>
        <v>Niet</v>
      </c>
      <c r="OT27" s="86" t="str">
        <f>AGA!$AD$300</f>
        <v>Niet</v>
      </c>
      <c r="OU27" s="86" t="str">
        <f>AGA!$AD$301</f>
        <v>Niet</v>
      </c>
      <c r="OV27" s="86" t="str">
        <f>AGA!$AD$302</f>
        <v>Niet</v>
      </c>
      <c r="OW27" s="86" t="str">
        <f>AGA!$AD$303</f>
        <v>Niet</v>
      </c>
      <c r="OX27" s="86" t="str">
        <f>AGA!$AD$304</f>
        <v>Niet</v>
      </c>
      <c r="OY27" s="86" t="str">
        <f>AGA!$AD$305</f>
        <v>Niet</v>
      </c>
      <c r="OZ27" s="86" t="str">
        <f>AGA!$AD$306</f>
        <v>Niet</v>
      </c>
      <c r="PA27" s="86" t="str">
        <f>AGA!$AD$307</f>
        <v>Niet</v>
      </c>
      <c r="PB27" s="86" t="str">
        <f>AGA!$AD$308</f>
        <v>Niet</v>
      </c>
      <c r="PC27" s="86" t="str">
        <f>AGA!$AD$309</f>
        <v>Niet</v>
      </c>
      <c r="PD27" s="86" t="str">
        <f>AGA!$AD$310</f>
        <v>Niet</v>
      </c>
      <c r="PE27" s="86" t="str">
        <f>AGA!$AD$311</f>
        <v>Niet</v>
      </c>
      <c r="PF27" s="86" t="str">
        <f>AGA!$AD$313</f>
        <v>Niet</v>
      </c>
    </row>
    <row r="28" spans="1:422" hidden="1" x14ac:dyDescent="0.25">
      <c r="A28" s="86"/>
      <c r="B28" s="225"/>
      <c r="C28" s="86"/>
      <c r="D28" s="86"/>
      <c r="E28" s="86"/>
      <c r="F28" s="86"/>
      <c r="G28" s="86"/>
      <c r="H28" s="86"/>
      <c r="I28" s="224"/>
      <c r="J28" s="224"/>
      <c r="K28" s="86"/>
      <c r="L28" s="110"/>
      <c r="M28" s="224" t="s">
        <v>476</v>
      </c>
      <c r="N28" s="224" t="s">
        <v>127</v>
      </c>
      <c r="O28" s="224" t="str">
        <f>AGA!AE1</f>
        <v>Verwijderen</v>
      </c>
      <c r="Q28" s="86"/>
      <c r="R28" s="86"/>
      <c r="S28" s="86"/>
      <c r="T28" s="86"/>
      <c r="U28" s="86"/>
      <c r="V28" s="86"/>
      <c r="W28" s="86"/>
      <c r="X28" s="86"/>
      <c r="Y28" s="86"/>
      <c r="Z28" s="86"/>
      <c r="AA28" s="86"/>
      <c r="AB28" s="86"/>
      <c r="AC28" s="86"/>
      <c r="AD28" s="86"/>
      <c r="AE28" s="86"/>
      <c r="AF28" s="86"/>
      <c r="AG28" s="86"/>
      <c r="AH28" s="86"/>
      <c r="AI28" s="86"/>
      <c r="AJ28" s="86"/>
      <c r="AK28" s="86"/>
      <c r="AL28" s="86"/>
      <c r="AM28" s="86"/>
      <c r="AN28" s="86"/>
      <c r="AO28" s="86"/>
      <c r="AP28" s="86"/>
      <c r="AQ28" s="86"/>
      <c r="AR28" s="86"/>
      <c r="AS28" s="86"/>
      <c r="AT28" s="86"/>
      <c r="AU28" s="86"/>
      <c r="AV28" s="86"/>
      <c r="AW28" s="86"/>
      <c r="AX28" s="86"/>
      <c r="AY28" s="86"/>
      <c r="AZ28" s="86"/>
      <c r="BA28" s="86"/>
      <c r="BB28" s="86"/>
      <c r="BC28" s="86"/>
      <c r="BD28" s="86"/>
      <c r="BE28" s="86"/>
      <c r="BF28" s="86"/>
      <c r="BG28" s="86"/>
      <c r="BH28" s="86"/>
      <c r="BI28" s="86"/>
      <c r="BJ28" s="86"/>
      <c r="BK28" s="86"/>
      <c r="BL28" s="86"/>
      <c r="BM28" s="86"/>
      <c r="BN28" s="86"/>
      <c r="BO28" s="86"/>
      <c r="BP28" s="86"/>
      <c r="BQ28" s="86"/>
      <c r="BR28" s="86"/>
      <c r="BS28" s="86"/>
      <c r="BT28" s="86"/>
      <c r="BU28" s="86"/>
      <c r="BV28" s="86"/>
      <c r="BW28" s="86"/>
      <c r="BX28" s="86"/>
      <c r="BY28" s="86"/>
      <c r="BZ28" s="86"/>
      <c r="CA28" s="86"/>
      <c r="CB28" s="86"/>
      <c r="CC28" s="86"/>
      <c r="CD28" s="86"/>
      <c r="CE28" s="86"/>
      <c r="CF28" s="86"/>
      <c r="CG28" s="86"/>
      <c r="CH28" s="86"/>
      <c r="CI28" s="86"/>
      <c r="CJ28" s="86"/>
      <c r="CK28" s="86"/>
      <c r="CL28" s="86"/>
      <c r="CM28" s="86"/>
      <c r="CN28" s="86"/>
      <c r="CO28" s="86"/>
      <c r="CP28" s="86"/>
      <c r="CQ28" s="86"/>
      <c r="CR28" s="86"/>
      <c r="CS28" s="86"/>
      <c r="CT28" s="86"/>
      <c r="CU28" s="86"/>
      <c r="CV28" s="86"/>
      <c r="CW28" s="86"/>
      <c r="CX28" s="86"/>
      <c r="CY28" s="86"/>
      <c r="CZ28" s="86"/>
      <c r="DA28" s="86"/>
      <c r="DB28" s="86"/>
      <c r="DC28" s="86"/>
      <c r="DD28" s="86"/>
      <c r="DE28" s="86"/>
      <c r="DF28" s="86"/>
      <c r="DG28" s="86"/>
      <c r="DH28" s="86"/>
      <c r="DI28" s="86"/>
      <c r="DJ28" s="86"/>
      <c r="DK28" s="86"/>
      <c r="DL28" s="86"/>
      <c r="DM28" s="86"/>
      <c r="DN28" s="86"/>
      <c r="DO28" s="86"/>
      <c r="DP28" s="86"/>
      <c r="DQ28" s="86" t="str">
        <f>AGA!$AE$2</f>
        <v>Ja</v>
      </c>
      <c r="DR28" s="86" t="str">
        <f>AGA!$AE$3</f>
        <v>Ja</v>
      </c>
      <c r="DS28" s="86" t="str">
        <f>AGA!$AE$4</f>
        <v>Optie</v>
      </c>
      <c r="DT28" s="86" t="str">
        <f>AGA!$AE$5</f>
        <v>Ja</v>
      </c>
      <c r="DU28" s="86" t="str">
        <f>AGA!$AE$6</f>
        <v>Ja</v>
      </c>
      <c r="DV28" s="86" t="str">
        <f>AGA!$AE$7</f>
        <v>Ja</v>
      </c>
      <c r="DW28" s="86" t="str">
        <f>AGA!$AE$8</f>
        <v>Optie</v>
      </c>
      <c r="DX28" s="86" t="str">
        <f>AGA!$AE$9</f>
        <v>Ja</v>
      </c>
      <c r="DY28" s="86" t="str">
        <f>AGA!$AE$10</f>
        <v>Optie</v>
      </c>
      <c r="DZ28" s="86" t="str">
        <f>AGA!$AE$11</f>
        <v>Optie</v>
      </c>
      <c r="EA28" s="86" t="str">
        <f>AGA!$AE$12</f>
        <v>Ja</v>
      </c>
      <c r="EB28" s="86" t="str">
        <f>AGA!$AE$13</f>
        <v>Ja</v>
      </c>
      <c r="EC28" s="86" t="str">
        <f>AGA!$AE$14</f>
        <v>Ja</v>
      </c>
      <c r="ED28" s="86" t="str">
        <f>AGA!$AE$15</f>
        <v>Ja</v>
      </c>
      <c r="EE28" s="86" t="str">
        <f>AGA!$AE$16</f>
        <v>Ja</v>
      </c>
      <c r="EF28" s="86" t="str">
        <f>AGA!$AE$17</f>
        <v>Optie</v>
      </c>
      <c r="EG28" s="86" t="str">
        <f>AGA!$AE$18</f>
        <v>Ja</v>
      </c>
      <c r="EH28" s="86" t="str">
        <f>AGA!$AE$19</f>
        <v>Optie</v>
      </c>
      <c r="EI28" s="86" t="str">
        <f>AGA!$AE$20</f>
        <v>Ja</v>
      </c>
      <c r="EJ28" s="86" t="str">
        <f>AGA!$AE$21</f>
        <v>Ja</v>
      </c>
      <c r="EK28" s="86" t="str">
        <f>AGA!$AE$22</f>
        <v>Nee</v>
      </c>
      <c r="EL28" s="86" t="str">
        <f>AGA!$AE$23</f>
        <v>Ja</v>
      </c>
      <c r="EM28" s="86" t="str">
        <f>AGA!$AE$24</f>
        <v>Niet</v>
      </c>
      <c r="EN28" s="86" t="str">
        <f>AGA!$AE$25</f>
        <v>Niet</v>
      </c>
      <c r="EO28" s="86" t="str">
        <f>AGA!$AE$26</f>
        <v>Niet</v>
      </c>
      <c r="EP28" s="86" t="str">
        <f>AGA!$AE$27</f>
        <v>Niet</v>
      </c>
      <c r="EQ28" s="86" t="str">
        <f>AGA!$AE$28</f>
        <v>Niet</v>
      </c>
      <c r="ER28" s="86" t="str">
        <f>AGA!$AE$29</f>
        <v>Niet</v>
      </c>
      <c r="ES28" s="86" t="str">
        <f>AGA!$AE$30</f>
        <v>Niet</v>
      </c>
      <c r="ET28" s="86" t="str">
        <f>AGA!$AE$31</f>
        <v>Niet</v>
      </c>
      <c r="EU28" s="86" t="str">
        <f>AGA!$AE$32</f>
        <v>Niet</v>
      </c>
      <c r="EV28" s="86" t="str">
        <f>AGA!$AE$33</f>
        <v>Niet</v>
      </c>
      <c r="EW28" s="86" t="str">
        <f>AGA!$AE$34</f>
        <v>Niet</v>
      </c>
      <c r="EX28" s="86" t="str">
        <f>AGA!$AE$35</f>
        <v>Niet</v>
      </c>
      <c r="EY28" s="86" t="str">
        <f>AGA!$AE$36</f>
        <v>Niet</v>
      </c>
      <c r="EZ28" s="86" t="str">
        <f>AGA!$AE$37</f>
        <v>Niet</v>
      </c>
      <c r="FA28" s="86" t="str">
        <f>AGA!$AE$38</f>
        <v>Niet</v>
      </c>
      <c r="FB28" s="86" t="str">
        <f>AGA!$AE$39</f>
        <v>Niet</v>
      </c>
      <c r="FC28" s="86" t="str">
        <f>AGA!$AE$40</f>
        <v>Niet</v>
      </c>
      <c r="FD28" s="86" t="str">
        <f>AGA!$AE$41</f>
        <v>Niet</v>
      </c>
      <c r="FE28" s="86" t="str">
        <f>AGA!$AE$42</f>
        <v>Niet</v>
      </c>
      <c r="FF28" s="86" t="str">
        <f>AGA!$AE$43</f>
        <v>Niet</v>
      </c>
      <c r="FG28" s="86" t="str">
        <f>AGA!$AE$44</f>
        <v>Niet</v>
      </c>
      <c r="FH28" s="86" t="str">
        <f>AGA!$AE$45</f>
        <v>Niet</v>
      </c>
      <c r="FI28" s="86" t="str">
        <f>AGA!$AE$46</f>
        <v>Niet</v>
      </c>
      <c r="FJ28" s="86" t="str">
        <f>AGA!$AE$47</f>
        <v>Niet</v>
      </c>
      <c r="FK28" s="86" t="str">
        <f>AGA!$AE$48</f>
        <v>Niet</v>
      </c>
      <c r="FL28" s="86" t="str">
        <f>AGA!$AE$49</f>
        <v>Niet</v>
      </c>
      <c r="FM28" s="86" t="str">
        <f>AGA!$AE$50</f>
        <v>Niet</v>
      </c>
      <c r="FN28" s="86" t="str">
        <f>AGA!$AE$51</f>
        <v>Niet</v>
      </c>
      <c r="FO28" s="86" t="str">
        <f>AGA!$AE$52</f>
        <v>Niet</v>
      </c>
      <c r="FP28" s="86" t="str">
        <f>AGA!$AE$53</f>
        <v>Niet</v>
      </c>
      <c r="FQ28" s="86" t="str">
        <f>AGA!$AE$54</f>
        <v>Niet</v>
      </c>
      <c r="FR28" s="86" t="str">
        <f>AGA!$AE$55</f>
        <v>Niet</v>
      </c>
      <c r="FS28" s="86" t="str">
        <f>AGA!$AE$56</f>
        <v>Niet</v>
      </c>
      <c r="FT28" s="86" t="str">
        <f>AGA!$AE$57</f>
        <v>Niet</v>
      </c>
      <c r="FU28" s="86" t="str">
        <f>AGA!$AE$58</f>
        <v>Niet</v>
      </c>
      <c r="FV28" s="86" t="str">
        <f>AGA!$AE$59</f>
        <v>Niet</v>
      </c>
      <c r="FW28" s="86" t="str">
        <f>AGA!$AE$60</f>
        <v>Niet</v>
      </c>
      <c r="FX28" s="86" t="str">
        <f>AGA!$AE$61</f>
        <v>Niet</v>
      </c>
      <c r="FY28" s="86" t="str">
        <f>AGA!$AE$62</f>
        <v>Niet</v>
      </c>
      <c r="FZ28" s="86" t="str">
        <f>AGA!$AE$63</f>
        <v>Niet</v>
      </c>
      <c r="GA28" s="86" t="str">
        <f>AGA!$AE$64</f>
        <v>Niet</v>
      </c>
      <c r="GB28" s="86" t="str">
        <f>AGA!$AE$65</f>
        <v>Niet</v>
      </c>
      <c r="GC28" s="86" t="str">
        <f>AGA!$AE$66</f>
        <v>Niet</v>
      </c>
      <c r="GD28" s="86" t="str">
        <f>AGA!$AE$67</f>
        <v>Niet</v>
      </c>
      <c r="GE28" s="86" t="str">
        <f>AGA!$AE$68</f>
        <v>Niet</v>
      </c>
      <c r="GF28" s="86" t="str">
        <f>AGA!$AE$69</f>
        <v>Niet</v>
      </c>
      <c r="GG28" s="86" t="str">
        <f>AGA!$AE$70</f>
        <v>Niet</v>
      </c>
      <c r="GH28" s="86" t="str">
        <f>AGA!$AE$71</f>
        <v>Niet</v>
      </c>
      <c r="GI28" s="86" t="str">
        <f>AGA!$AE$72</f>
        <v>Niet</v>
      </c>
      <c r="GJ28" s="86" t="str">
        <f>AGA!$AE$73</f>
        <v>Niet</v>
      </c>
      <c r="GK28" s="86" t="str">
        <f>AGA!$AE$74</f>
        <v>Niet</v>
      </c>
      <c r="GL28" s="86" t="str">
        <f>AGA!$AE$75</f>
        <v>Niet</v>
      </c>
      <c r="GM28" s="86" t="str">
        <f>AGA!$AE$76</f>
        <v>Niet</v>
      </c>
      <c r="GN28" s="86" t="str">
        <f>AGA!$AE$77</f>
        <v>Niet</v>
      </c>
      <c r="GO28" s="86" t="str">
        <f>AGA!$AE$78</f>
        <v>Niet</v>
      </c>
      <c r="GP28" s="86" t="str">
        <f>AGA!$AE$79</f>
        <v>Niet</v>
      </c>
      <c r="GQ28" s="86" t="str">
        <f>AGA!$AE$80</f>
        <v>Niet</v>
      </c>
      <c r="GR28" s="86" t="str">
        <f>AGA!$AE$81</f>
        <v>Niet</v>
      </c>
      <c r="GS28" s="86" t="str">
        <f>AGA!$AE$82</f>
        <v>Niet</v>
      </c>
      <c r="GT28" s="86" t="str">
        <f>AGA!$AE$83</f>
        <v>Niet</v>
      </c>
      <c r="GU28" s="86" t="str">
        <f>AGA!$AE$84</f>
        <v>Niet</v>
      </c>
      <c r="GV28" s="86" t="str">
        <f>AGA!$AE$85</f>
        <v>Niet</v>
      </c>
      <c r="GW28" s="86" t="str">
        <f>AGA!$AE$86</f>
        <v>Niet</v>
      </c>
      <c r="GX28" s="86" t="str">
        <f>AGA!$AE$87</f>
        <v>Niet</v>
      </c>
      <c r="GY28" s="86" t="str">
        <f>AGA!$AE$88</f>
        <v>Niet</v>
      </c>
      <c r="GZ28" s="86" t="str">
        <f>AGA!$AE$89</f>
        <v>Niet</v>
      </c>
      <c r="HA28" s="86" t="str">
        <f>AGA!$AE$90</f>
        <v>Niet</v>
      </c>
      <c r="HB28" s="86" t="str">
        <f>AGA!$AE$91</f>
        <v>Niet</v>
      </c>
      <c r="HC28" s="86" t="str">
        <f>AGA!$AE$92</f>
        <v>Niet</v>
      </c>
      <c r="HD28" s="86" t="str">
        <f>AGA!$AE$93</f>
        <v>Niet</v>
      </c>
      <c r="HE28" s="86" t="str">
        <f>AGA!$AE$94</f>
        <v>Niet</v>
      </c>
      <c r="HF28" s="86" t="str">
        <f>AGA!$AE$95</f>
        <v>Niet</v>
      </c>
      <c r="HG28" s="86" t="str">
        <f>AGA!$AE$96</f>
        <v>Niet</v>
      </c>
      <c r="HH28" s="86" t="str">
        <f>AGA!$AE$97</f>
        <v>Niet</v>
      </c>
      <c r="HI28" s="86" t="str">
        <f>AGA!$AE$98</f>
        <v>Niet</v>
      </c>
      <c r="HJ28" s="86" t="str">
        <f>AGA!$AE$99</f>
        <v>Niet</v>
      </c>
      <c r="HK28" s="86" t="str">
        <f>AGA!$AE$100</f>
        <v>Niet</v>
      </c>
      <c r="HL28" s="86" t="str">
        <f>AGA!$AE$101</f>
        <v>Niet</v>
      </c>
      <c r="HM28" s="86" t="str">
        <f>AGA!$AE$102</f>
        <v>Niet</v>
      </c>
      <c r="HN28" s="86" t="str">
        <f>AGA!$AE$103</f>
        <v>Niet</v>
      </c>
      <c r="HO28" s="86" t="str">
        <f>AGA!$AE$104</f>
        <v>Niet</v>
      </c>
      <c r="HP28" s="86" t="str">
        <f>AGA!$AE$105</f>
        <v>Niet</v>
      </c>
      <c r="HQ28" s="86" t="str">
        <f>AGA!$AE$106</f>
        <v>Niet</v>
      </c>
      <c r="HR28" s="86" t="str">
        <f>AGA!$AE$107</f>
        <v>Niet</v>
      </c>
      <c r="HS28" s="86" t="str">
        <f>AGA!$AE$108</f>
        <v>Niet</v>
      </c>
      <c r="HT28" s="86" t="str">
        <f>AGA!$AE$109</f>
        <v>Niet</v>
      </c>
      <c r="HU28" s="86" t="str">
        <f>AGA!$AE$110</f>
        <v>Niet</v>
      </c>
      <c r="HV28" s="86" t="str">
        <f>AGA!$AE$111</f>
        <v>Niet</v>
      </c>
      <c r="HW28" s="86" t="str">
        <f>AGA!$AE$112</f>
        <v>Niet</v>
      </c>
      <c r="HX28" s="86" t="str">
        <f>AGA!$AE$113</f>
        <v>Niet</v>
      </c>
      <c r="HY28" s="86" t="str">
        <f>AGA!$AE$114</f>
        <v>Niet</v>
      </c>
      <c r="HZ28" s="86" t="str">
        <f>AGA!$AE$115</f>
        <v>Niet</v>
      </c>
      <c r="IA28" s="86" t="str">
        <f>AGA!$AE$116</f>
        <v>Niet</v>
      </c>
      <c r="IB28" s="86" t="str">
        <f>AGA!$AE$117</f>
        <v>Niet</v>
      </c>
      <c r="IC28" s="86" t="str">
        <f>AGA!$AE$118</f>
        <v>Niet</v>
      </c>
      <c r="ID28" s="86" t="str">
        <f>AGA!$AE$119</f>
        <v>Niet</v>
      </c>
      <c r="IE28" s="86" t="str">
        <f>AGA!$AE$120</f>
        <v>Niet</v>
      </c>
      <c r="IF28" s="86" t="str">
        <f>AGA!$AE$121</f>
        <v>Niet</v>
      </c>
      <c r="IG28" s="86" t="str">
        <f>AGA!$AE$122</f>
        <v>Niet</v>
      </c>
      <c r="IH28" s="86" t="str">
        <f>AGA!$AE$123</f>
        <v>Niet</v>
      </c>
      <c r="II28" s="86" t="str">
        <f>AGA!$AE$124</f>
        <v>Niet</v>
      </c>
      <c r="IJ28" s="86" t="str">
        <f>AGA!$AE$125</f>
        <v>Niet</v>
      </c>
      <c r="IK28" s="86" t="str">
        <f>AGA!$AE$126</f>
        <v>Niet</v>
      </c>
      <c r="IL28" s="86" t="str">
        <f>AGA!$AE$127</f>
        <v>Niet</v>
      </c>
      <c r="IM28" s="86" t="str">
        <f>AGA!$AE$128</f>
        <v>Niet</v>
      </c>
      <c r="IN28" s="86" t="str">
        <f>AGA!$AE$129</f>
        <v>Niet</v>
      </c>
      <c r="IO28" s="86" t="str">
        <f>AGA!$AE$130</f>
        <v>Niet</v>
      </c>
      <c r="IP28" s="86" t="str">
        <f>AGA!$AE$131</f>
        <v>Niet</v>
      </c>
      <c r="IQ28" s="86" t="str">
        <f>AGA!$AE$132</f>
        <v>Niet</v>
      </c>
      <c r="IR28" s="86" t="str">
        <f>AGA!$AE$133</f>
        <v>Niet</v>
      </c>
      <c r="IS28" s="86" t="str">
        <f>AGA!$AE$134</f>
        <v>Niet</v>
      </c>
      <c r="IT28" s="86" t="str">
        <f>AGA!$AE$135</f>
        <v>Niet</v>
      </c>
      <c r="IU28" s="86" t="str">
        <f>AGA!$AE$136</f>
        <v>Niet</v>
      </c>
      <c r="IV28" s="86" t="str">
        <f>AGA!$AE$137</f>
        <v>Niet</v>
      </c>
      <c r="IW28" s="86" t="str">
        <f>AGA!$AE$138</f>
        <v>Niet</v>
      </c>
      <c r="IX28" s="86" t="str">
        <f>AGA!$AE$139</f>
        <v>Niet</v>
      </c>
      <c r="IY28" s="86" t="str">
        <f>AGA!$AE$140</f>
        <v>Niet</v>
      </c>
      <c r="IZ28" s="86" t="str">
        <f>AGA!$AE$141</f>
        <v>Niet</v>
      </c>
      <c r="JA28" s="86" t="str">
        <f>AGA!$AE$142</f>
        <v>Niet</v>
      </c>
      <c r="JB28" s="86" t="str">
        <f>AGA!$AE$143</f>
        <v>Niet</v>
      </c>
      <c r="JC28" s="86" t="str">
        <f>AGA!$AE$144</f>
        <v>Niet</v>
      </c>
      <c r="JD28" s="86" t="str">
        <f>AGA!$AE$146</f>
        <v>Ja</v>
      </c>
      <c r="JE28" s="86" t="str">
        <f>AGA!$AE$147</f>
        <v>Ja</v>
      </c>
      <c r="JF28" s="86" t="str">
        <f>AGA!$AE$148</f>
        <v>Ja</v>
      </c>
      <c r="JG28" s="86" t="str">
        <f>AGA!$AE$149</f>
        <v>Ja</v>
      </c>
      <c r="JH28" s="86" t="str">
        <f>AGA!$AE$150</f>
        <v>Ja</v>
      </c>
      <c r="JI28" s="86" t="str">
        <f>AGA!$AE$151</f>
        <v>Ja</v>
      </c>
      <c r="JJ28" s="86" t="str">
        <f>AGA!$AE$152</f>
        <v>Ja</v>
      </c>
      <c r="JK28" s="86" t="str">
        <f>AGA!$AE$153</f>
        <v>Ja</v>
      </c>
      <c r="JL28" s="86" t="str">
        <f>AGA!$AE$154</f>
        <v>Ja</v>
      </c>
      <c r="JM28" s="86" t="str">
        <f>AGA!$AE$155</f>
        <v>Ja</v>
      </c>
      <c r="JN28" s="86" t="str">
        <f>AGA!$AE$156</f>
        <v>Ja</v>
      </c>
      <c r="JO28" s="86" t="str">
        <f>AGA!$AE$157</f>
        <v>Ja</v>
      </c>
      <c r="JP28" s="86" t="str">
        <f>AGA!$AE$158</f>
        <v>Ja</v>
      </c>
      <c r="JQ28" s="86" t="str">
        <f>AGA!$AE$159</f>
        <v>Ja</v>
      </c>
      <c r="JR28" s="86" t="str">
        <f>AGA!$AE$160</f>
        <v>Ja</v>
      </c>
      <c r="JS28" s="86" t="str">
        <f>AGA!$AE$161</f>
        <v>Nee</v>
      </c>
      <c r="JT28" s="86" t="str">
        <f>AGA!$AE$162</f>
        <v>Ja</v>
      </c>
      <c r="JU28" s="86" t="str">
        <f>AGA!$AE$163</f>
        <v>Ja</v>
      </c>
      <c r="JV28" s="86" t="str">
        <f>AGA!$AE$164</f>
        <v>Ja</v>
      </c>
      <c r="JW28" s="86" t="str">
        <f>AGA!$AE$165</f>
        <v>Ja</v>
      </c>
      <c r="JX28" s="86" t="str">
        <f>AGA!$AE$166</f>
        <v>Ja</v>
      </c>
      <c r="JY28" s="86" t="str">
        <f>AGA!$AE$167</f>
        <v>Ja</v>
      </c>
      <c r="JZ28" s="86" t="str">
        <f>AGA!$AE$168</f>
        <v>Niet</v>
      </c>
      <c r="KA28" s="86" t="str">
        <f>AGA!$AE$169</f>
        <v>Niet</v>
      </c>
      <c r="KB28" s="86" t="str">
        <f>AGA!$AE$170</f>
        <v>Niet</v>
      </c>
      <c r="KC28" s="86" t="str">
        <f>AGA!$AE$171</f>
        <v>Niet</v>
      </c>
      <c r="KD28" s="86" t="str">
        <f>AGA!$AE$172</f>
        <v>Niet</v>
      </c>
      <c r="KE28" s="86" t="str">
        <f>AGA!$AE$173</f>
        <v>Niet</v>
      </c>
      <c r="KF28" s="86" t="str">
        <f>AGA!$AE$174</f>
        <v>Niet</v>
      </c>
      <c r="KG28" s="86" t="str">
        <f>AGA!$AE$175</f>
        <v>Niet</v>
      </c>
      <c r="KH28" s="86" t="str">
        <f>AGA!$AE$176</f>
        <v>Niet</v>
      </c>
      <c r="KI28" s="86" t="str">
        <f>AGA!$AE$177</f>
        <v>Niet</v>
      </c>
      <c r="KJ28" s="86" t="str">
        <f>AGA!$AE$178</f>
        <v>Niet</v>
      </c>
      <c r="KK28" s="86" t="str">
        <f>AGA!$AE$179</f>
        <v>Optie</v>
      </c>
      <c r="KL28" s="86" t="str">
        <f>AGA!$AE$180</f>
        <v>Ja</v>
      </c>
      <c r="KM28" s="86" t="str">
        <f>AGA!$AE$181</f>
        <v>Nee</v>
      </c>
      <c r="KN28" s="86" t="str">
        <f>AGA!$AE$182</f>
        <v>Ja</v>
      </c>
      <c r="KO28" s="86" t="str">
        <f>AGA!$AE$183</f>
        <v>Ja</v>
      </c>
      <c r="KP28" s="86" t="str">
        <f>AGA!$AE$184</f>
        <v>Ja</v>
      </c>
      <c r="KQ28" s="86" t="str">
        <f>AGA!$AE$185</f>
        <v>Ja</v>
      </c>
      <c r="KR28" s="86" t="str">
        <f>AGA!$AE$186</f>
        <v>Optie</v>
      </c>
      <c r="KS28" s="86" t="str">
        <f>AGA!$AE$187</f>
        <v>Ja</v>
      </c>
      <c r="KT28" s="86" t="str">
        <f>AGA!$AE$188</f>
        <v>Ja</v>
      </c>
      <c r="KU28" s="86" t="str">
        <f>AGA!$AE$189</f>
        <v>Ja</v>
      </c>
      <c r="KV28" s="86" t="str">
        <f>AGA!$AE$190</f>
        <v>Ja</v>
      </c>
      <c r="KW28" s="86" t="str">
        <f>AGA!$AE$191</f>
        <v>Ja</v>
      </c>
      <c r="KX28" s="86" t="str">
        <f>AGA!$AE$192</f>
        <v>Ja</v>
      </c>
      <c r="KY28" s="86" t="str">
        <f>AGA!$AE$193</f>
        <v>Nee</v>
      </c>
      <c r="KZ28" s="86" t="str">
        <f>AGA!$AE$194</f>
        <v>Nee</v>
      </c>
      <c r="LA28" s="86" t="str">
        <f>AGA!$AE$195</f>
        <v>Optie</v>
      </c>
      <c r="LB28" s="86" t="str">
        <f>AGA!$AE$196</f>
        <v>Nee</v>
      </c>
      <c r="LC28" s="86" t="str">
        <f>AGA!$AE$198</f>
        <v>Niet</v>
      </c>
      <c r="LD28" s="86" t="str">
        <f>AGA!$AE$199</f>
        <v>Niet</v>
      </c>
      <c r="LE28" s="86" t="str">
        <f>AGA!$AE$200</f>
        <v>Niet</v>
      </c>
      <c r="LF28" s="86" t="str">
        <f>AGA!$AE$201</f>
        <v>Niet</v>
      </c>
      <c r="LG28" s="86" t="str">
        <f>AGA!$AE$202</f>
        <v>Niet</v>
      </c>
      <c r="LH28" s="86" t="str">
        <f>AGA!$AE$203</f>
        <v>Niet</v>
      </c>
      <c r="LI28" s="86" t="str">
        <f>AGA!$AE$204</f>
        <v>Niet</v>
      </c>
      <c r="LJ28" s="86" t="str">
        <f>AGA!$AE$205</f>
        <v>Niet</v>
      </c>
      <c r="LK28" s="86" t="str">
        <f>AGA!$AE$206</f>
        <v>Niet</v>
      </c>
      <c r="LL28" s="86" t="str">
        <f>AGA!$AE$207</f>
        <v>Niet</v>
      </c>
      <c r="LM28" s="86" t="str">
        <f>AGA!$AE$208</f>
        <v>Niet</v>
      </c>
      <c r="LN28" s="86" t="str">
        <f>AGA!$AE$209</f>
        <v>Niet</v>
      </c>
      <c r="LO28" s="86" t="str">
        <f>AGA!$AE$210</f>
        <v>Niet</v>
      </c>
      <c r="LP28" s="86" t="str">
        <f>AGA!$AE$211</f>
        <v>Niet</v>
      </c>
      <c r="LQ28" s="86" t="str">
        <f>AGA!$AE$212</f>
        <v>Niet</v>
      </c>
      <c r="LR28" s="86" t="str">
        <f>AGA!$AE$213</f>
        <v>Niet</v>
      </c>
      <c r="LS28" s="86" t="str">
        <f>AGA!$AE$214</f>
        <v>Niet</v>
      </c>
      <c r="LT28" s="86" t="str">
        <f>AGA!$AE$215</f>
        <v>Niet</v>
      </c>
      <c r="LU28" s="86" t="str">
        <f>AGA!$AE$216</f>
        <v>Niet</v>
      </c>
      <c r="LV28" s="86" t="str">
        <f>AGA!$AE$218</f>
        <v>Niet</v>
      </c>
      <c r="LW28" s="86" t="str">
        <f>AGA!$AE$219</f>
        <v>Niet</v>
      </c>
      <c r="LX28" s="86" t="str">
        <f>AGA!$AE$220</f>
        <v>Niet</v>
      </c>
      <c r="LY28" s="86" t="str">
        <f>AGA!$AE$221</f>
        <v>Niet</v>
      </c>
      <c r="LZ28" s="86" t="str">
        <f>AGA!$AE$222</f>
        <v>Niet</v>
      </c>
      <c r="MA28" s="86" t="str">
        <f>AGA!$AE$223</f>
        <v>Niet</v>
      </c>
      <c r="MB28" s="86" t="str">
        <f>AGA!$AE$224</f>
        <v>Niet</v>
      </c>
      <c r="MC28" s="86" t="str">
        <f>AGA!$AE$225</f>
        <v>Niet</v>
      </c>
      <c r="MD28" s="86" t="str">
        <f>AGA!$AE$226</f>
        <v>Niet</v>
      </c>
      <c r="ME28" s="86" t="str">
        <f>AGA!$AE$227</f>
        <v>Niet</v>
      </c>
      <c r="MF28" s="86" t="str">
        <f>AGA!$AE$228</f>
        <v>Niet</v>
      </c>
      <c r="MG28" s="86" t="str">
        <f>AGA!$AE$229</f>
        <v>Niet</v>
      </c>
      <c r="MH28" s="86" t="str">
        <f>AGA!$AE$230</f>
        <v>Niet</v>
      </c>
      <c r="MI28" s="86" t="str">
        <f>AGA!$AE$231</f>
        <v>Niet</v>
      </c>
      <c r="MJ28" s="86" t="str">
        <f>AGA!$AE$232</f>
        <v>Niet</v>
      </c>
      <c r="MK28" s="86" t="str">
        <f>AGA!$AE$233</f>
        <v>Niet</v>
      </c>
      <c r="ML28" s="86" t="str">
        <f>AGA!$AE$234</f>
        <v>Niet</v>
      </c>
      <c r="MM28" s="86" t="str">
        <f>AGA!$AE$235</f>
        <v>Niet</v>
      </c>
      <c r="MN28" s="86" t="str">
        <f>AGA!$AE$237</f>
        <v>Niet</v>
      </c>
      <c r="MO28" s="86" t="str">
        <f>AGA!$AE$238</f>
        <v>Niet</v>
      </c>
      <c r="MP28" s="86" t="str">
        <f>AGA!$AE$239</f>
        <v>Niet</v>
      </c>
      <c r="MQ28" s="86" t="str">
        <f>AGA!$AE$240</f>
        <v>Niet</v>
      </c>
      <c r="MR28" s="86" t="str">
        <f>AGA!$AE$241</f>
        <v>Niet</v>
      </c>
      <c r="MS28" s="86" t="str">
        <f>AGA!$AE$242</f>
        <v>Niet</v>
      </c>
      <c r="MT28" s="86" t="str">
        <f>AGA!$AE$243</f>
        <v>Niet</v>
      </c>
      <c r="MU28" s="86" t="str">
        <f>AGA!$AE$244</f>
        <v>Niet</v>
      </c>
      <c r="MV28" s="86" t="str">
        <f>AGA!$AE$245</f>
        <v>Niet</v>
      </c>
      <c r="MW28" s="86" t="str">
        <f>AGA!$AE$246</f>
        <v>Niet</v>
      </c>
      <c r="MX28" s="86" t="str">
        <f>AGA!$AE$247</f>
        <v>Niet</v>
      </c>
      <c r="MY28" s="86" t="str">
        <f>AGA!$AE$248</f>
        <v>Niet</v>
      </c>
      <c r="MZ28" s="86" t="str">
        <f>AGA!$AE$249</f>
        <v>Niet</v>
      </c>
      <c r="NA28" s="86" t="str">
        <f>AGA!$AE$250</f>
        <v>Niet</v>
      </c>
      <c r="NB28" s="86" t="str">
        <f>AGA!$AE$251</f>
        <v>Niet</v>
      </c>
      <c r="NC28" s="86" t="str">
        <f>AGA!$AE$252</f>
        <v>Niet</v>
      </c>
      <c r="ND28" s="86" t="str">
        <f>AGA!$AE$255</f>
        <v>Ja</v>
      </c>
      <c r="NE28" s="86" t="str">
        <f>AGA!$AE$256</f>
        <v>Ja</v>
      </c>
      <c r="NF28" s="86" t="str">
        <f>AGA!$AE$257</f>
        <v>Ja</v>
      </c>
      <c r="NG28" s="86" t="str">
        <f>AGA!$AE$258</f>
        <v>Optie</v>
      </c>
      <c r="NH28" s="86" t="str">
        <f>AGA!$AE$259</f>
        <v>Ja</v>
      </c>
      <c r="NI28" s="86" t="str">
        <f>AGA!$AE$260</f>
        <v>Ja</v>
      </c>
      <c r="NJ28" s="86" t="str">
        <f>AGA!$AE$261</f>
        <v>Ja</v>
      </c>
      <c r="NK28" s="86" t="str">
        <f>AGA!$AE$262</f>
        <v>Ja</v>
      </c>
      <c r="NL28" s="86" t="str">
        <f>AGA!$AE$263</f>
        <v>Ja</v>
      </c>
      <c r="NM28" s="86" t="str">
        <f>AGA!$AE$264</f>
        <v>Optie</v>
      </c>
      <c r="NN28" s="86" t="str">
        <f>AGA!$AE$265</f>
        <v>Ja</v>
      </c>
      <c r="NO28" s="86" t="str">
        <f>AGA!$AE$266</f>
        <v>Ja</v>
      </c>
      <c r="NP28" s="86" t="str">
        <f>AGA!$AE$267</f>
        <v>Ja</v>
      </c>
      <c r="NQ28" s="86" t="str">
        <f>AGA!$AE$268</f>
        <v>Optie</v>
      </c>
      <c r="NR28" s="86" t="str">
        <f>AGA!$AE$270</f>
        <v>Optie</v>
      </c>
      <c r="NS28" s="86" t="str">
        <f>AGA!$AE$271</f>
        <v>Ja</v>
      </c>
      <c r="NT28" s="86" t="str">
        <f>AGA!$AE$272</f>
        <v>Ja</v>
      </c>
      <c r="NU28" s="86" t="str">
        <f>AGA!$AE$273</f>
        <v>Ja</v>
      </c>
      <c r="NV28" s="86" t="str">
        <f>AGA!$AE$274</f>
        <v>Ja</v>
      </c>
      <c r="NW28" s="86" t="str">
        <f>AGA!$AE$275</f>
        <v>Optie</v>
      </c>
      <c r="NX28" s="86" t="str">
        <f>AGA!$AE$276</f>
        <v>Ja</v>
      </c>
      <c r="NY28" s="86" t="str">
        <f>AGA!$AE$277</f>
        <v>Ja</v>
      </c>
      <c r="NZ28" s="86" t="str">
        <f>AGA!$AE$278</f>
        <v>Ja</v>
      </c>
      <c r="OA28" s="86" t="str">
        <f>AGA!$AE$279</f>
        <v>Ja</v>
      </c>
      <c r="OB28" s="86" t="str">
        <f>AGA!$AE$280</f>
        <v>Ja</v>
      </c>
      <c r="OC28" s="86" t="str">
        <f>AGA!$AE$281</f>
        <v>Ja</v>
      </c>
      <c r="OD28" s="86" t="str">
        <f>AGA!$AE$283</f>
        <v>Nee</v>
      </c>
      <c r="OE28" s="86" t="str">
        <f>AGA!$AE$284</f>
        <v>Niet</v>
      </c>
      <c r="OF28" s="86" t="str">
        <f>AGA!$AE$285</f>
        <v>Niet</v>
      </c>
      <c r="OG28" s="86" t="str">
        <f>AGA!$AE$286</f>
        <v>Niet</v>
      </c>
      <c r="OH28" s="86" t="str">
        <f>AGA!$AE$288</f>
        <v>Ja</v>
      </c>
      <c r="OI28" s="86" t="str">
        <f>AGA!$AE$289</f>
        <v>Ja</v>
      </c>
      <c r="OJ28" s="86" t="str">
        <f>AGA!$AE$290</f>
        <v>Ja</v>
      </c>
      <c r="OK28" s="86" t="str">
        <f>AGA!$AE$291</f>
        <v>Ja</v>
      </c>
      <c r="OL28" s="86" t="str">
        <f>AGA!$AE$292</f>
        <v>Ja</v>
      </c>
      <c r="OM28" s="86" t="str">
        <f>AGA!$AE$293</f>
        <v>Optie</v>
      </c>
      <c r="ON28" s="86" t="str">
        <f>AGA!$AE$294</f>
        <v>Ja</v>
      </c>
      <c r="OO28" s="86" t="str">
        <f>AGA!$AE$295</f>
        <v>Optie</v>
      </c>
      <c r="OP28" s="86" t="str">
        <f>AGA!$AE$296</f>
        <v>Ja</v>
      </c>
      <c r="OQ28" s="86" t="str">
        <f>AGA!$AE$297</f>
        <v>Nee</v>
      </c>
      <c r="OR28" s="86" t="str">
        <f>AGA!$AE$298</f>
        <v>Nee</v>
      </c>
      <c r="OS28" s="86" t="str">
        <f>AGA!$AE$299</f>
        <v>Niet</v>
      </c>
      <c r="OT28" s="86" t="str">
        <f>AGA!$AE$300</f>
        <v>Niet</v>
      </c>
      <c r="OU28" s="86" t="str">
        <f>AGA!$AE$301</f>
        <v>Niet</v>
      </c>
      <c r="OV28" s="86" t="str">
        <f>AGA!$AE$302</f>
        <v>Niet</v>
      </c>
      <c r="OW28" s="86" t="str">
        <f>AGA!$AE$303</f>
        <v>Niet</v>
      </c>
      <c r="OX28" s="86" t="str">
        <f>AGA!$AE$304</f>
        <v>Niet</v>
      </c>
      <c r="OY28" s="86" t="str">
        <f>AGA!$AE$305</f>
        <v>Ja</v>
      </c>
      <c r="OZ28" s="86" t="str">
        <f>AGA!$AE$306</f>
        <v>Ja</v>
      </c>
      <c r="PA28" s="86" t="str">
        <f>AGA!$AE$307</f>
        <v>Ja</v>
      </c>
      <c r="PB28" s="86" t="str">
        <f>AGA!$AE$308</f>
        <v>Ja</v>
      </c>
      <c r="PC28" s="86" t="str">
        <f>AGA!$AE$309</f>
        <v>Ja</v>
      </c>
      <c r="PD28" s="86" t="str">
        <f>AGA!$AE$310</f>
        <v>Ja</v>
      </c>
      <c r="PE28" s="86" t="str">
        <f>AGA!$AE$311</f>
        <v>Ja</v>
      </c>
      <c r="PF28" s="86" t="str">
        <f>AGA!$AE$313</f>
        <v>Nee</v>
      </c>
    </row>
    <row r="29" spans="1:422" hidden="1" x14ac:dyDescent="0.25">
      <c r="A29" s="86"/>
      <c r="B29" s="225"/>
      <c r="C29" s="86"/>
      <c r="D29" s="86"/>
      <c r="E29" s="86"/>
      <c r="F29" s="86"/>
      <c r="G29" s="86"/>
      <c r="H29" s="86"/>
      <c r="I29" s="224"/>
      <c r="J29" s="224"/>
      <c r="K29" s="86"/>
      <c r="L29" s="110"/>
      <c r="M29" s="224" t="s">
        <v>476</v>
      </c>
      <c r="N29" s="224" t="s">
        <v>127</v>
      </c>
      <c r="O29" s="224" t="str">
        <f>AGA!AF1</f>
        <v>Doortrekken bouw</v>
      </c>
      <c r="Q29" s="86"/>
      <c r="R29" s="86"/>
      <c r="S29" s="86"/>
      <c r="T29" s="86"/>
      <c r="U29" s="86"/>
      <c r="V29" s="86"/>
      <c r="W29" s="86"/>
      <c r="X29" s="86"/>
      <c r="Y29" s="86"/>
      <c r="Z29" s="86"/>
      <c r="AA29" s="86"/>
      <c r="AB29" s="86"/>
      <c r="AC29" s="86"/>
      <c r="AD29" s="86"/>
      <c r="AE29" s="86"/>
      <c r="AF29" s="86"/>
      <c r="AG29" s="86"/>
      <c r="AH29" s="86"/>
      <c r="AI29" s="86"/>
      <c r="AJ29" s="86"/>
      <c r="AK29" s="86"/>
      <c r="AL29" s="86"/>
      <c r="AM29" s="86"/>
      <c r="AN29" s="86"/>
      <c r="AO29" s="86"/>
      <c r="AP29" s="86"/>
      <c r="AQ29" s="86"/>
      <c r="AR29" s="86"/>
      <c r="AS29" s="86"/>
      <c r="AT29" s="86"/>
      <c r="AU29" s="86"/>
      <c r="AV29" s="86"/>
      <c r="AW29" s="86"/>
      <c r="AX29" s="86"/>
      <c r="AY29" s="86"/>
      <c r="AZ29" s="86"/>
      <c r="BA29" s="86"/>
      <c r="BB29" s="86"/>
      <c r="BC29" s="86"/>
      <c r="BD29" s="86"/>
      <c r="BE29" s="86"/>
      <c r="BF29" s="86"/>
      <c r="BG29" s="86"/>
      <c r="BH29" s="86"/>
      <c r="BI29" s="86"/>
      <c r="BJ29" s="86"/>
      <c r="BK29" s="86"/>
      <c r="BL29" s="86"/>
      <c r="BM29" s="86"/>
      <c r="BN29" s="86"/>
      <c r="BO29" s="86"/>
      <c r="BP29" s="86"/>
      <c r="BQ29" s="86"/>
      <c r="BR29" s="86"/>
      <c r="BS29" s="86"/>
      <c r="BT29" s="86"/>
      <c r="BU29" s="86"/>
      <c r="BV29" s="86"/>
      <c r="BW29" s="86"/>
      <c r="BX29" s="86"/>
      <c r="BY29" s="86"/>
      <c r="BZ29" s="86"/>
      <c r="CA29" s="86"/>
      <c r="CB29" s="86"/>
      <c r="CC29" s="86"/>
      <c r="CD29" s="86"/>
      <c r="CE29" s="86"/>
      <c r="CF29" s="86"/>
      <c r="CG29" s="86"/>
      <c r="CH29" s="86"/>
      <c r="CI29" s="86"/>
      <c r="CJ29" s="86"/>
      <c r="CK29" s="86"/>
      <c r="CL29" s="86"/>
      <c r="CM29" s="86"/>
      <c r="CN29" s="86"/>
      <c r="CO29" s="86"/>
      <c r="CP29" s="86"/>
      <c r="CQ29" s="86"/>
      <c r="CR29" s="86"/>
      <c r="CS29" s="86"/>
      <c r="CT29" s="86"/>
      <c r="CU29" s="86"/>
      <c r="CV29" s="86"/>
      <c r="CW29" s="86"/>
      <c r="CX29" s="86"/>
      <c r="CY29" s="86"/>
      <c r="CZ29" s="86"/>
      <c r="DA29" s="86"/>
      <c r="DB29" s="86"/>
      <c r="DC29" s="86"/>
      <c r="DD29" s="86"/>
      <c r="DE29" s="86"/>
      <c r="DF29" s="86"/>
      <c r="DG29" s="86"/>
      <c r="DH29" s="86"/>
      <c r="DI29" s="86"/>
      <c r="DJ29" s="86"/>
      <c r="DK29" s="86"/>
      <c r="DL29" s="86"/>
      <c r="DM29" s="86"/>
      <c r="DN29" s="86"/>
      <c r="DO29" s="86"/>
      <c r="DP29" s="86"/>
      <c r="DQ29" s="86" t="str">
        <f>AGA!$AF$2</f>
        <v>Ja</v>
      </c>
      <c r="DR29" s="86" t="str">
        <f>AGA!$AF$3</f>
        <v>Ja</v>
      </c>
      <c r="DS29" s="86" t="str">
        <f>AGA!$AF$4</f>
        <v>Optie</v>
      </c>
      <c r="DT29" s="86" t="str">
        <f>AGA!$AF$5</f>
        <v>Ja</v>
      </c>
      <c r="DU29" s="86" t="str">
        <f>AGA!$AF$6</f>
        <v>Ja</v>
      </c>
      <c r="DV29" s="86" t="str">
        <f>AGA!$AF$7</f>
        <v>Ja</v>
      </c>
      <c r="DW29" s="86" t="str">
        <f>AGA!$AF$8</f>
        <v>Optie</v>
      </c>
      <c r="DX29" s="86" t="str">
        <f>AGA!$AF$9</f>
        <v>Ja</v>
      </c>
      <c r="DY29" s="86" t="str">
        <f>AGA!$AF$10</f>
        <v>Optie</v>
      </c>
      <c r="DZ29" s="86" t="str">
        <f>AGA!$AF$11</f>
        <v>Optie</v>
      </c>
      <c r="EA29" s="86" t="str">
        <f>AGA!$AF$12</f>
        <v>Ja</v>
      </c>
      <c r="EB29" s="86" t="str">
        <f>AGA!$AF$13</f>
        <v>Ja</v>
      </c>
      <c r="EC29" s="86" t="str">
        <f>AGA!$AF$14</f>
        <v>Ja</v>
      </c>
      <c r="ED29" s="86" t="str">
        <f>AGA!$AF$15</f>
        <v>Ja</v>
      </c>
      <c r="EE29" s="86" t="str">
        <f>AGA!$AF$16</f>
        <v>Ja</v>
      </c>
      <c r="EF29" s="86" t="str">
        <f>AGA!$AF$17</f>
        <v>Optie</v>
      </c>
      <c r="EG29" s="86" t="str">
        <f>AGA!$AF$18</f>
        <v>Ja</v>
      </c>
      <c r="EH29" s="86" t="str">
        <f>AGA!$AF$19</f>
        <v>Optie</v>
      </c>
      <c r="EI29" s="86" t="str">
        <f>AGA!$AF$20</f>
        <v>ja</v>
      </c>
      <c r="EJ29" s="86" t="str">
        <f>AGA!$AF$21</f>
        <v>Ja</v>
      </c>
      <c r="EK29" s="86" t="str">
        <f>AGA!$AF$22</f>
        <v>Nee</v>
      </c>
      <c r="EL29" s="86" t="str">
        <f>AGA!$AF$23</f>
        <v>Ja</v>
      </c>
      <c r="EM29" s="86" t="str">
        <f>AGA!$AF$24</f>
        <v>Niet</v>
      </c>
      <c r="EN29" s="86" t="str">
        <f>AGA!$AF$25</f>
        <v>Niet</v>
      </c>
      <c r="EO29" s="86" t="str">
        <f>AGA!$AF$26</f>
        <v>Niet</v>
      </c>
      <c r="EP29" s="86" t="str">
        <f>AGA!$AF$27</f>
        <v>Niet</v>
      </c>
      <c r="EQ29" s="86" t="str">
        <f>AGA!$AF$28</f>
        <v>Niet</v>
      </c>
      <c r="ER29" s="86" t="str">
        <f>AGA!$AF$29</f>
        <v>Niet</v>
      </c>
      <c r="ES29" s="86" t="str">
        <f>AGA!$AF$30</f>
        <v>Niet</v>
      </c>
      <c r="ET29" s="86" t="str">
        <f>AGA!$AF$31</f>
        <v>Niet</v>
      </c>
      <c r="EU29" s="86" t="str">
        <f>AGA!$AF$32</f>
        <v>Niet</v>
      </c>
      <c r="EV29" s="86" t="str">
        <f>AGA!$AF$33</f>
        <v>Niet</v>
      </c>
      <c r="EW29" s="86" t="str">
        <f>AGA!$AF$34</f>
        <v>Niet</v>
      </c>
      <c r="EX29" s="86" t="str">
        <f>AGA!$AF$35</f>
        <v>Niet</v>
      </c>
      <c r="EY29" s="86" t="str">
        <f>AGA!$AF$36</f>
        <v>Niet</v>
      </c>
      <c r="EZ29" s="86" t="str">
        <f>AGA!$AF$37</f>
        <v>Niet</v>
      </c>
      <c r="FA29" s="86" t="str">
        <f>AGA!$AF$38</f>
        <v>Niet</v>
      </c>
      <c r="FB29" s="86" t="str">
        <f>AGA!$AF$39</f>
        <v>Niet</v>
      </c>
      <c r="FC29" s="86" t="str">
        <f>AGA!$AF$40</f>
        <v>Niet</v>
      </c>
      <c r="FD29" s="86" t="str">
        <f>AGA!$AF$41</f>
        <v>Niet</v>
      </c>
      <c r="FE29" s="86" t="str">
        <f>AGA!$AF$42</f>
        <v>Niet</v>
      </c>
      <c r="FF29" s="86" t="str">
        <f>AGA!$AF$43</f>
        <v>Niet</v>
      </c>
      <c r="FG29" s="86" t="str">
        <f>AGA!$AF$44</f>
        <v>Niet</v>
      </c>
      <c r="FH29" s="86" t="str">
        <f>AGA!$AF$45</f>
        <v>Niet</v>
      </c>
      <c r="FI29" s="86" t="str">
        <f>AGA!$AF$46</f>
        <v>Niet</v>
      </c>
      <c r="FJ29" s="86" t="str">
        <f>AGA!$AF$47</f>
        <v>Niet</v>
      </c>
      <c r="FK29" s="86" t="str">
        <f>AGA!$AF$48</f>
        <v>Niet</v>
      </c>
      <c r="FL29" s="86" t="str">
        <f>AGA!$AF$49</f>
        <v>Niet</v>
      </c>
      <c r="FM29" s="86" t="str">
        <f>AGA!$AF$50</f>
        <v>Niet</v>
      </c>
      <c r="FN29" s="86" t="str">
        <f>AGA!$AF$51</f>
        <v>Niet</v>
      </c>
      <c r="FO29" s="86" t="str">
        <f>AGA!$AF$52</f>
        <v>Niet</v>
      </c>
      <c r="FP29" s="86" t="str">
        <f>AGA!$AF$53</f>
        <v>Niet</v>
      </c>
      <c r="FQ29" s="86" t="str">
        <f>AGA!$AF$54</f>
        <v>Niet</v>
      </c>
      <c r="FR29" s="86" t="str">
        <f>AGA!$AF$55</f>
        <v>Niet</v>
      </c>
      <c r="FS29" s="86" t="str">
        <f>AGA!$AF$56</f>
        <v>Niet</v>
      </c>
      <c r="FT29" s="86" t="str">
        <f>AGA!$AF$57</f>
        <v>Niet</v>
      </c>
      <c r="FU29" s="86" t="str">
        <f>AGA!$AF$58</f>
        <v>Niet</v>
      </c>
      <c r="FV29" s="86" t="str">
        <f>AGA!$AF$59</f>
        <v>Niet</v>
      </c>
      <c r="FW29" s="86" t="str">
        <f>AGA!$AF$60</f>
        <v>Niet</v>
      </c>
      <c r="FX29" s="86" t="str">
        <f>AGA!$AF$61</f>
        <v>Niet</v>
      </c>
      <c r="FY29" s="86" t="str">
        <f>AGA!$AF$62</f>
        <v>Niet</v>
      </c>
      <c r="FZ29" s="86" t="str">
        <f>AGA!$AF$63</f>
        <v>Niet</v>
      </c>
      <c r="GA29" s="86" t="str">
        <f>AGA!$AF$64</f>
        <v>Niet</v>
      </c>
      <c r="GB29" s="86" t="str">
        <f>AGA!$AF$65</f>
        <v>Niet</v>
      </c>
      <c r="GC29" s="86" t="str">
        <f>AGA!$AF$66</f>
        <v>Niet</v>
      </c>
      <c r="GD29" s="86" t="str">
        <f>AGA!$AF$67</f>
        <v>Niet</v>
      </c>
      <c r="GE29" s="86" t="str">
        <f>AGA!$AF$68</f>
        <v>Niet</v>
      </c>
      <c r="GF29" s="86" t="str">
        <f>AGA!$AF$69</f>
        <v>Niet</v>
      </c>
      <c r="GG29" s="86" t="str">
        <f>AGA!$AF$70</f>
        <v>Niet</v>
      </c>
      <c r="GH29" s="86" t="str">
        <f>AGA!$AF$71</f>
        <v>Niet</v>
      </c>
      <c r="GI29" s="86" t="str">
        <f>AGA!$AF$72</f>
        <v>Niet</v>
      </c>
      <c r="GJ29" s="86" t="str">
        <f>AGA!$AF$73</f>
        <v>Niet</v>
      </c>
      <c r="GK29" s="86" t="str">
        <f>AGA!$AF$74</f>
        <v>Niet</v>
      </c>
      <c r="GL29" s="86" t="str">
        <f>AGA!$AF$75</f>
        <v>Niet</v>
      </c>
      <c r="GM29" s="86" t="str">
        <f>AGA!$AF$76</f>
        <v>Niet</v>
      </c>
      <c r="GN29" s="86" t="str">
        <f>AGA!$AF$77</f>
        <v>Niet</v>
      </c>
      <c r="GO29" s="86" t="str">
        <f>AGA!$AF$78</f>
        <v>Niet</v>
      </c>
      <c r="GP29" s="86" t="str">
        <f>AGA!$AF$79</f>
        <v>Niet</v>
      </c>
      <c r="GQ29" s="86" t="str">
        <f>AGA!$AF$80</f>
        <v>Niet</v>
      </c>
      <c r="GR29" s="86" t="str">
        <f>AGA!$AF$81</f>
        <v>Niet</v>
      </c>
      <c r="GS29" s="86" t="str">
        <f>AGA!$AF$82</f>
        <v>Niet</v>
      </c>
      <c r="GT29" s="86" t="str">
        <f>AGA!$AF$83</f>
        <v>Niet</v>
      </c>
      <c r="GU29" s="86" t="str">
        <f>AGA!$AF$84</f>
        <v>Niet</v>
      </c>
      <c r="GV29" s="86" t="str">
        <f>AGA!$AF$85</f>
        <v>Niet</v>
      </c>
      <c r="GW29" s="86" t="str">
        <f>AGA!$AF$86</f>
        <v>Niet</v>
      </c>
      <c r="GX29" s="86" t="str">
        <f>AGA!$AF$87</f>
        <v>Niet</v>
      </c>
      <c r="GY29" s="86" t="str">
        <f>AGA!$AF$88</f>
        <v>Niet</v>
      </c>
      <c r="GZ29" s="86" t="str">
        <f>AGA!$AF$89</f>
        <v>Niet</v>
      </c>
      <c r="HA29" s="86" t="str">
        <f>AGA!$AF$90</f>
        <v>Niet</v>
      </c>
      <c r="HB29" s="86" t="str">
        <f>AGA!$AF$91</f>
        <v>Niet</v>
      </c>
      <c r="HC29" s="86" t="str">
        <f>AGA!$AF$92</f>
        <v>Niet</v>
      </c>
      <c r="HD29" s="86" t="str">
        <f>AGA!$AF$93</f>
        <v>Niet</v>
      </c>
      <c r="HE29" s="86" t="str">
        <f>AGA!$AF$94</f>
        <v>Niet</v>
      </c>
      <c r="HF29" s="86" t="str">
        <f>AGA!$AF$95</f>
        <v>Niet</v>
      </c>
      <c r="HG29" s="86" t="str">
        <f>AGA!$AF$96</f>
        <v>Niet</v>
      </c>
      <c r="HH29" s="86" t="str">
        <f>AGA!$AF$97</f>
        <v>Niet</v>
      </c>
      <c r="HI29" s="86" t="str">
        <f>AGA!$AF$98</f>
        <v>Niet</v>
      </c>
      <c r="HJ29" s="86" t="str">
        <f>AGA!$AF$99</f>
        <v>Niet</v>
      </c>
      <c r="HK29" s="86" t="str">
        <f>AGA!$AF$100</f>
        <v>Niet</v>
      </c>
      <c r="HL29" s="86" t="str">
        <f>AGA!$AF$101</f>
        <v>Niet</v>
      </c>
      <c r="HM29" s="86" t="str">
        <f>AGA!$AF$102</f>
        <v>Niet</v>
      </c>
      <c r="HN29" s="86" t="str">
        <f>AGA!$AF$103</f>
        <v>Niet</v>
      </c>
      <c r="HO29" s="86" t="str">
        <f>AGA!$AF$104</f>
        <v>Niet</v>
      </c>
      <c r="HP29" s="86" t="str">
        <f>AGA!$AF$105</f>
        <v>Niet</v>
      </c>
      <c r="HQ29" s="86" t="str">
        <f>AGA!$AF$106</f>
        <v>Niet</v>
      </c>
      <c r="HR29" s="86" t="str">
        <f>AGA!$AF$107</f>
        <v>Niet</v>
      </c>
      <c r="HS29" s="86" t="str">
        <f>AGA!$AF$108</f>
        <v>Niet</v>
      </c>
      <c r="HT29" s="86" t="str">
        <f>AGA!$AF$109</f>
        <v>Niet</v>
      </c>
      <c r="HU29" s="86" t="str">
        <f>AGA!$AF$110</f>
        <v>Niet</v>
      </c>
      <c r="HV29" s="86" t="str">
        <f>AGA!$AF$111</f>
        <v>Niet</v>
      </c>
      <c r="HW29" s="86" t="str">
        <f>AGA!$AF$112</f>
        <v>Niet</v>
      </c>
      <c r="HX29" s="86" t="str">
        <f>AGA!$AF$113</f>
        <v>Niet</v>
      </c>
      <c r="HY29" s="86" t="str">
        <f>AGA!$AF$114</f>
        <v>Niet</v>
      </c>
      <c r="HZ29" s="86" t="str">
        <f>AGA!$AF$115</f>
        <v>Niet</v>
      </c>
      <c r="IA29" s="86" t="str">
        <f>AGA!$AF$116</f>
        <v>Niet</v>
      </c>
      <c r="IB29" s="86" t="str">
        <f>AGA!$AF$117</f>
        <v>Niet</v>
      </c>
      <c r="IC29" s="86" t="str">
        <f>AGA!$AF$118</f>
        <v>Niet</v>
      </c>
      <c r="ID29" s="86" t="str">
        <f>AGA!$AF$119</f>
        <v>Niet</v>
      </c>
      <c r="IE29" s="86" t="str">
        <f>AGA!$AF$120</f>
        <v>Niet</v>
      </c>
      <c r="IF29" s="86" t="str">
        <f>AGA!$AF$121</f>
        <v>Niet</v>
      </c>
      <c r="IG29" s="86" t="str">
        <f>AGA!$AF$122</f>
        <v>Niet</v>
      </c>
      <c r="IH29" s="86" t="str">
        <f>AGA!$AF$123</f>
        <v>Niet</v>
      </c>
      <c r="II29" s="86" t="str">
        <f>AGA!$AF$124</f>
        <v>Niet</v>
      </c>
      <c r="IJ29" s="86" t="str">
        <f>AGA!$AF$125</f>
        <v>Niet</v>
      </c>
      <c r="IK29" s="86" t="str">
        <f>AGA!$AF$126</f>
        <v>Niet</v>
      </c>
      <c r="IL29" s="86" t="str">
        <f>AGA!$AF$127</f>
        <v>Niet</v>
      </c>
      <c r="IM29" s="86" t="str">
        <f>AGA!$AF$128</f>
        <v>Niet</v>
      </c>
      <c r="IN29" s="86" t="str">
        <f>AGA!$AF$129</f>
        <v>Niet</v>
      </c>
      <c r="IO29" s="86" t="str">
        <f>AGA!$AF$130</f>
        <v>Niet</v>
      </c>
      <c r="IP29" s="86" t="str">
        <f>AGA!$AF$131</f>
        <v>Niet</v>
      </c>
      <c r="IQ29" s="86" t="str">
        <f>AGA!$AF$132</f>
        <v>Niet</v>
      </c>
      <c r="IR29" s="86" t="str">
        <f>AGA!$AF$133</f>
        <v>Niet</v>
      </c>
      <c r="IS29" s="86" t="str">
        <f>AGA!$AF$134</f>
        <v>Niet</v>
      </c>
      <c r="IT29" s="86" t="str">
        <f>AGA!$AF$135</f>
        <v>Niet</v>
      </c>
      <c r="IU29" s="86" t="str">
        <f>AGA!$AF$136</f>
        <v>Niet</v>
      </c>
      <c r="IV29" s="86" t="str">
        <f>AGA!$AF$137</f>
        <v>Niet</v>
      </c>
      <c r="IW29" s="86" t="str">
        <f>AGA!$AF$138</f>
        <v>Niet</v>
      </c>
      <c r="IX29" s="86" t="str">
        <f>AGA!$AF$139</f>
        <v>Niet</v>
      </c>
      <c r="IY29" s="86" t="str">
        <f>AGA!$AF$140</f>
        <v>Niet</v>
      </c>
      <c r="IZ29" s="86" t="str">
        <f>AGA!$AF$141</f>
        <v>Niet</v>
      </c>
      <c r="JA29" s="86" t="str">
        <f>AGA!$AF$142</f>
        <v>Niet</v>
      </c>
      <c r="JB29" s="86" t="str">
        <f>AGA!$AF$143</f>
        <v>Niet</v>
      </c>
      <c r="JC29" s="86" t="str">
        <f>AGA!$AF$144</f>
        <v>Niet</v>
      </c>
      <c r="JD29" s="86" t="str">
        <f>AGA!$AF$146</f>
        <v>Ja</v>
      </c>
      <c r="JE29" s="86" t="str">
        <f>AGA!$AF$147</f>
        <v>Ja</v>
      </c>
      <c r="JF29" s="86" t="str">
        <f>AGA!$AF$148</f>
        <v>Ja</v>
      </c>
      <c r="JG29" s="86" t="str">
        <f>AGA!$AF$149</f>
        <v>Ja</v>
      </c>
      <c r="JH29" s="86" t="str">
        <f>AGA!$AF$150</f>
        <v>Ja</v>
      </c>
      <c r="JI29" s="86" t="str">
        <f>AGA!$AF$151</f>
        <v>Ja</v>
      </c>
      <c r="JJ29" s="86" t="str">
        <f>AGA!$AF$152</f>
        <v>Ja</v>
      </c>
      <c r="JK29" s="86" t="str">
        <f>AGA!$AF$153</f>
        <v>Ja</v>
      </c>
      <c r="JL29" s="86" t="str">
        <f>AGA!$AF$154</f>
        <v>Ja</v>
      </c>
      <c r="JM29" s="86" t="str">
        <f>AGA!$AF$155</f>
        <v>Ja</v>
      </c>
      <c r="JN29" s="86" t="str">
        <f>AGA!$AF$156</f>
        <v>Ja</v>
      </c>
      <c r="JO29" s="86" t="str">
        <f>AGA!$AF$157</f>
        <v>Ja</v>
      </c>
      <c r="JP29" s="86" t="str">
        <f>AGA!$AF$158</f>
        <v>Ja</v>
      </c>
      <c r="JQ29" s="86" t="str">
        <f>AGA!$AF$159</f>
        <v>Optie</v>
      </c>
      <c r="JR29" s="86" t="str">
        <f>AGA!$AF$160</f>
        <v>Ja</v>
      </c>
      <c r="JS29" s="86" t="str">
        <f>AGA!$AF$161</f>
        <v>Nee</v>
      </c>
      <c r="JT29" s="86" t="str">
        <f>AGA!$AF$162</f>
        <v>Ja</v>
      </c>
      <c r="JU29" s="86" t="str">
        <f>AGA!$AF$163</f>
        <v>Ja</v>
      </c>
      <c r="JV29" s="86" t="str">
        <f>AGA!$AF$164</f>
        <v>Ja</v>
      </c>
      <c r="JW29" s="86" t="str">
        <f>AGA!$AF$165</f>
        <v>Ja</v>
      </c>
      <c r="JX29" s="86" t="str">
        <f>AGA!$AF$166</f>
        <v>Ja</v>
      </c>
      <c r="JY29" s="86" t="str">
        <f>AGA!$AF$167</f>
        <v>Ja</v>
      </c>
      <c r="JZ29" s="86" t="str">
        <f>AGA!$AF$168</f>
        <v>Ja</v>
      </c>
      <c r="KA29" s="86" t="str">
        <f>AGA!$AF$169</f>
        <v>Optie</v>
      </c>
      <c r="KB29" s="86" t="str">
        <f>AGA!$AF$170</f>
        <v>Nee</v>
      </c>
      <c r="KC29" s="86" t="str">
        <f>AGA!$AF$171</f>
        <v>Ja</v>
      </c>
      <c r="KD29" s="86" t="str">
        <f>AGA!$AF$172</f>
        <v>Ja</v>
      </c>
      <c r="KE29" s="86" t="str">
        <f>AGA!$AF$173</f>
        <v>Nee</v>
      </c>
      <c r="KF29" s="86" t="str">
        <f>AGA!$AF$174</f>
        <v>Ja</v>
      </c>
      <c r="KG29" s="86" t="str">
        <f>AGA!$AF$175</f>
        <v>Nee</v>
      </c>
      <c r="KH29" s="86" t="str">
        <f>AGA!$AF$176</f>
        <v>Ja</v>
      </c>
      <c r="KI29" s="86" t="str">
        <f>AGA!$AF$177</f>
        <v>Optie</v>
      </c>
      <c r="KJ29" s="86" t="str">
        <f>AGA!$AF$178</f>
        <v>Ja</v>
      </c>
      <c r="KK29" s="86" t="str">
        <f>AGA!$AF$179</f>
        <v>Optie</v>
      </c>
      <c r="KL29" s="86" t="str">
        <f>AGA!$AF$180</f>
        <v>Ja</v>
      </c>
      <c r="KM29" s="86" t="str">
        <f>AGA!$AF$181</f>
        <v>Nee</v>
      </c>
      <c r="KN29" s="86" t="str">
        <f>AGA!$AF$182</f>
        <v>Ja</v>
      </c>
      <c r="KO29" s="86" t="str">
        <f>AGA!$AF$183</f>
        <v>Nee</v>
      </c>
      <c r="KP29" s="86" t="str">
        <f>AGA!$AF$184</f>
        <v>Nee</v>
      </c>
      <c r="KQ29" s="86" t="str">
        <f>AGA!$AF$185</f>
        <v>Nee</v>
      </c>
      <c r="KR29" s="86" t="str">
        <f>AGA!$AF$186</f>
        <v>Optie</v>
      </c>
      <c r="KS29" s="86" t="str">
        <f>AGA!$AF$187</f>
        <v>Ja</v>
      </c>
      <c r="KT29" s="86" t="str">
        <f>AGA!$AF$188</f>
        <v>Ja</v>
      </c>
      <c r="KU29" s="86" t="str">
        <f>AGA!$AF$189</f>
        <v>Ja</v>
      </c>
      <c r="KV29" s="86" t="str">
        <f>AGA!$AF$190</f>
        <v>Ja</v>
      </c>
      <c r="KW29" s="86" t="str">
        <f>AGA!$AF$191</f>
        <v>Ja</v>
      </c>
      <c r="KX29" s="86" t="str">
        <f>AGA!$AF$192</f>
        <v>Ja</v>
      </c>
      <c r="KY29" s="86" t="str">
        <f>AGA!$AF$193</f>
        <v>Nee</v>
      </c>
      <c r="KZ29" s="86" t="str">
        <f>AGA!$AF$194</f>
        <v>Nee</v>
      </c>
      <c r="LA29" s="86" t="str">
        <f>AGA!$AF$195</f>
        <v>Optie</v>
      </c>
      <c r="LB29" s="86" t="str">
        <f>AGA!$AF$196</f>
        <v>Nee</v>
      </c>
      <c r="LC29" s="86" t="str">
        <f>AGA!$AF$198</f>
        <v>Niet</v>
      </c>
      <c r="LD29" s="86" t="str">
        <f>AGA!$AF$199</f>
        <v>Niet</v>
      </c>
      <c r="LE29" s="86" t="str">
        <f>AGA!$AF$200</f>
        <v>Niet</v>
      </c>
      <c r="LF29" s="86" t="str">
        <f>AGA!$AF$201</f>
        <v>Niet</v>
      </c>
      <c r="LG29" s="86" t="str">
        <f>AGA!$AF$202</f>
        <v>Niet</v>
      </c>
      <c r="LH29" s="86" t="str">
        <f>AGA!$AF$203</f>
        <v>Niet</v>
      </c>
      <c r="LI29" s="86" t="str">
        <f>AGA!$AF$204</f>
        <v>Niet</v>
      </c>
      <c r="LJ29" s="86" t="str">
        <f>AGA!$AF$205</f>
        <v>Niet</v>
      </c>
      <c r="LK29" s="86" t="str">
        <f>AGA!$AF$206</f>
        <v>Niet</v>
      </c>
      <c r="LL29" s="86" t="str">
        <f>AGA!$AF$207</f>
        <v>Niet</v>
      </c>
      <c r="LM29" s="86" t="str">
        <f>AGA!$AF$208</f>
        <v>Niet</v>
      </c>
      <c r="LN29" s="86" t="str">
        <f>AGA!$AF$209</f>
        <v>Niet</v>
      </c>
      <c r="LO29" s="86" t="str">
        <f>AGA!$AF$210</f>
        <v>Niet</v>
      </c>
      <c r="LP29" s="86" t="str">
        <f>AGA!$AF$211</f>
        <v>Niet</v>
      </c>
      <c r="LQ29" s="86" t="str">
        <f>AGA!$AF$212</f>
        <v>Niet</v>
      </c>
      <c r="LR29" s="86" t="str">
        <f>AGA!$AF$213</f>
        <v>Niet</v>
      </c>
      <c r="LS29" s="86" t="str">
        <f>AGA!$AF$214</f>
        <v>Niet</v>
      </c>
      <c r="LT29" s="86" t="str">
        <f>AGA!$AF$215</f>
        <v>Niet</v>
      </c>
      <c r="LU29" s="86" t="str">
        <f>AGA!$AF$216</f>
        <v>Niet</v>
      </c>
      <c r="LV29" s="86" t="str">
        <f>AGA!$AF$218</f>
        <v>Niet</v>
      </c>
      <c r="LW29" s="86" t="str">
        <f>AGA!$AF$219</f>
        <v>Niet</v>
      </c>
      <c r="LX29" s="86" t="str">
        <f>AGA!$AF$220</f>
        <v>Niet</v>
      </c>
      <c r="LY29" s="86" t="str">
        <f>AGA!$AF$221</f>
        <v>Niet</v>
      </c>
      <c r="LZ29" s="86" t="str">
        <f>AGA!$AF$222</f>
        <v>Niet</v>
      </c>
      <c r="MA29" s="86" t="str">
        <f>AGA!$AF$223</f>
        <v>Niet</v>
      </c>
      <c r="MB29" s="86" t="str">
        <f>AGA!$AF$224</f>
        <v>Niet</v>
      </c>
      <c r="MC29" s="86" t="str">
        <f>AGA!$AF$225</f>
        <v>Niet</v>
      </c>
      <c r="MD29" s="86" t="str">
        <f>AGA!$AF$226</f>
        <v>Niet</v>
      </c>
      <c r="ME29" s="86" t="str">
        <f>AGA!$AF$227</f>
        <v>Niet</v>
      </c>
      <c r="MF29" s="86" t="str">
        <f>AGA!$AF$228</f>
        <v>Niet</v>
      </c>
      <c r="MG29" s="86" t="str">
        <f>AGA!$AF$229</f>
        <v>Niet</v>
      </c>
      <c r="MH29" s="86" t="str">
        <f>AGA!$AF$230</f>
        <v>Niet</v>
      </c>
      <c r="MI29" s="86" t="str">
        <f>AGA!$AF$231</f>
        <v>Niet</v>
      </c>
      <c r="MJ29" s="86" t="str">
        <f>AGA!$AF$232</f>
        <v>Niet</v>
      </c>
      <c r="MK29" s="86" t="str">
        <f>AGA!$AF$233</f>
        <v>Niet</v>
      </c>
      <c r="ML29" s="86" t="str">
        <f>AGA!$AF$234</f>
        <v>Niet</v>
      </c>
      <c r="MM29" s="86" t="str">
        <f>AGA!$AF$235</f>
        <v>Niet</v>
      </c>
      <c r="MN29" s="86" t="str">
        <f>AGA!$AF$237</f>
        <v>Niet</v>
      </c>
      <c r="MO29" s="86" t="str">
        <f>AGA!$AF$238</f>
        <v>Niet</v>
      </c>
      <c r="MP29" s="86" t="str">
        <f>AGA!$AF$239</f>
        <v>Niet</v>
      </c>
      <c r="MQ29" s="86" t="str">
        <f>AGA!$AF$240</f>
        <v>Niet</v>
      </c>
      <c r="MR29" s="86" t="str">
        <f>AGA!$AF$241</f>
        <v>Niet</v>
      </c>
      <c r="MS29" s="86" t="str">
        <f>AGA!$AF$242</f>
        <v>Niet</v>
      </c>
      <c r="MT29" s="86" t="str">
        <f>AGA!$AF$243</f>
        <v>Niet</v>
      </c>
      <c r="MU29" s="86" t="str">
        <f>AGA!$AF$244</f>
        <v>Niet</v>
      </c>
      <c r="MV29" s="86" t="str">
        <f>AGA!$AF$245</f>
        <v>Niet</v>
      </c>
      <c r="MW29" s="86" t="str">
        <f>AGA!$AF$246</f>
        <v>Niet</v>
      </c>
      <c r="MX29" s="86" t="str">
        <f>AGA!$AF$247</f>
        <v>Niet</v>
      </c>
      <c r="MY29" s="86" t="str">
        <f>AGA!$AF$248</f>
        <v>Niet</v>
      </c>
      <c r="MZ29" s="86" t="str">
        <f>AGA!$AF$249</f>
        <v>Niet</v>
      </c>
      <c r="NA29" s="86" t="str">
        <f>AGA!$AF$250</f>
        <v>Niet</v>
      </c>
      <c r="NB29" s="86" t="str">
        <f>AGA!$AF$251</f>
        <v>Niet</v>
      </c>
      <c r="NC29" s="86" t="str">
        <f>AGA!$AF$252</f>
        <v>Niet</v>
      </c>
      <c r="ND29" s="86" t="str">
        <f>AGA!$AF$255</f>
        <v>Ja</v>
      </c>
      <c r="NE29" s="86" t="str">
        <f>AGA!$AF$256</f>
        <v>Ja</v>
      </c>
      <c r="NF29" s="86" t="str">
        <f>AGA!$AF$257</f>
        <v>Ja</v>
      </c>
      <c r="NG29" s="86" t="str">
        <f>AGA!$AF$258</f>
        <v>Optie</v>
      </c>
      <c r="NH29" s="86" t="str">
        <f>AGA!$AF$259</f>
        <v>Ja</v>
      </c>
      <c r="NI29" s="86" t="str">
        <f>AGA!$AF$260</f>
        <v>Ja</v>
      </c>
      <c r="NJ29" s="86" t="str">
        <f>AGA!$AF$261</f>
        <v>Ja</v>
      </c>
      <c r="NK29" s="86" t="str">
        <f>AGA!$AF$262</f>
        <v>Ja</v>
      </c>
      <c r="NL29" s="86" t="str">
        <f>AGA!$AF$263</f>
        <v>Ja</v>
      </c>
      <c r="NM29" s="86" t="str">
        <f>AGA!$AF$264</f>
        <v>Optie</v>
      </c>
      <c r="NN29" s="86" t="str">
        <f>AGA!$AF$265</f>
        <v>Ja</v>
      </c>
      <c r="NO29" s="86" t="str">
        <f>AGA!$AF$266</f>
        <v>Ja</v>
      </c>
      <c r="NP29" s="86" t="str">
        <f>AGA!$AF$267</f>
        <v>Ja</v>
      </c>
      <c r="NQ29" s="86" t="str">
        <f>AGA!$AF$268</f>
        <v>Optie</v>
      </c>
      <c r="NR29" s="86" t="str">
        <f>AGA!$AF$270</f>
        <v>Optie</v>
      </c>
      <c r="NS29" s="86" t="str">
        <f>AGA!$AF$271</f>
        <v>Ja</v>
      </c>
      <c r="NT29" s="86" t="str">
        <f>AGA!$AF$272</f>
        <v>Ja</v>
      </c>
      <c r="NU29" s="86" t="str">
        <f>AGA!$AF$273</f>
        <v>Ja</v>
      </c>
      <c r="NV29" s="86" t="str">
        <f>AGA!$AF$274</f>
        <v>Ja</v>
      </c>
      <c r="NW29" s="86" t="str">
        <f>AGA!$AF$275</f>
        <v>Optie</v>
      </c>
      <c r="NX29" s="86" t="str">
        <f>AGA!$AF$276</f>
        <v>Ja</v>
      </c>
      <c r="NY29" s="86" t="str">
        <f>AGA!$AF$277</f>
        <v>Ja</v>
      </c>
      <c r="NZ29" s="86" t="str">
        <f>AGA!$AF$278</f>
        <v>Ja</v>
      </c>
      <c r="OA29" s="86" t="str">
        <f>AGA!$AF$279</f>
        <v>Ja</v>
      </c>
      <c r="OB29" s="86" t="str">
        <f>AGA!$AF$280</f>
        <v>Ja</v>
      </c>
      <c r="OC29" s="86" t="str">
        <f>AGA!$AF$281</f>
        <v>Ja</v>
      </c>
      <c r="OD29" s="86" t="str">
        <f>AGA!$AF$283</f>
        <v>Optie</v>
      </c>
      <c r="OE29" s="86" t="str">
        <f>AGA!$AF$284</f>
        <v>Ja</v>
      </c>
      <c r="OF29" s="86" t="str">
        <f>AGA!$AF$285</f>
        <v>Ja</v>
      </c>
      <c r="OG29" s="86" t="str">
        <f>AGA!$AF$286</f>
        <v>Ja</v>
      </c>
      <c r="OH29" s="86" t="str">
        <f>AGA!$AF$288</f>
        <v>Ja</v>
      </c>
      <c r="OI29" s="86" t="str">
        <f>AGA!$AF$289</f>
        <v>Ja</v>
      </c>
      <c r="OJ29" s="86" t="str">
        <f>AGA!$AF$290</f>
        <v>Ja</v>
      </c>
      <c r="OK29" s="86" t="str">
        <f>AGA!$AF$291</f>
        <v>Ja</v>
      </c>
      <c r="OL29" s="86" t="str">
        <f>AGA!$AF$292</f>
        <v>Ja</v>
      </c>
      <c r="OM29" s="86" t="str">
        <f>AGA!$AF$293</f>
        <v>Optie</v>
      </c>
      <c r="ON29" s="86" t="str">
        <f>AGA!$AF$294</f>
        <v>Ja</v>
      </c>
      <c r="OO29" s="86" t="str">
        <f>AGA!$AF$295</f>
        <v>Optie</v>
      </c>
      <c r="OP29" s="86" t="str">
        <f>AGA!$AF$296</f>
        <v>Ja</v>
      </c>
      <c r="OQ29" s="86" t="str">
        <f>AGA!$AF$297</f>
        <v>Nee</v>
      </c>
      <c r="OR29" s="86" t="str">
        <f>AGA!$AF$298</f>
        <v>Optie</v>
      </c>
      <c r="OS29" s="86" t="str">
        <f>AGA!$AF$299</f>
        <v>Ja</v>
      </c>
      <c r="OT29" s="86" t="str">
        <f>AGA!$AF$300</f>
        <v>Ja</v>
      </c>
      <c r="OU29" s="86" t="str">
        <f>AGA!$AF$301</f>
        <v>Ja</v>
      </c>
      <c r="OV29" s="86" t="str">
        <f>AGA!$AF$302</f>
        <v>Ja</v>
      </c>
      <c r="OW29" s="86" t="str">
        <f>AGA!$AF$303</f>
        <v>Optie</v>
      </c>
      <c r="OX29" s="86" t="str">
        <f>AGA!$AF$304</f>
        <v>ja</v>
      </c>
      <c r="OY29" s="86" t="str">
        <f>AGA!$AF$305</f>
        <v>Ja</v>
      </c>
      <c r="OZ29" s="86" t="str">
        <f>AGA!$AF$306</f>
        <v>Ja</v>
      </c>
      <c r="PA29" s="86" t="str">
        <f>AGA!$AF$307</f>
        <v>Ja</v>
      </c>
      <c r="PB29" s="86" t="str">
        <f>AGA!$AF$308</f>
        <v>Ja</v>
      </c>
      <c r="PC29" s="86" t="str">
        <f>AGA!$AF$309</f>
        <v>Ja</v>
      </c>
      <c r="PD29" s="86" t="str">
        <f>AGA!$AF$310</f>
        <v>Ja</v>
      </c>
      <c r="PE29" s="86" t="str">
        <f>AGA!$AF$311</f>
        <v>Ja</v>
      </c>
      <c r="PF29" s="86" t="str">
        <f>AGA!$AF$313</f>
        <v>Nee</v>
      </c>
    </row>
    <row r="30" spans="1:422" hidden="1" x14ac:dyDescent="0.25">
      <c r="A30" s="86"/>
      <c r="B30" s="225"/>
      <c r="C30" s="86"/>
      <c r="D30" s="86"/>
      <c r="E30" s="86"/>
      <c r="F30" s="86"/>
      <c r="G30" s="86"/>
      <c r="H30" s="86"/>
      <c r="I30" s="224"/>
      <c r="J30" s="224"/>
      <c r="K30" s="86"/>
      <c r="L30" s="110"/>
      <c r="M30" s="224" t="s">
        <v>476</v>
      </c>
      <c r="N30" s="224" t="s">
        <v>127</v>
      </c>
      <c r="O30" s="224" t="str">
        <f>AGA!AG1</f>
        <v>Wijzigen dimensie</v>
      </c>
      <c r="Q30" s="86"/>
      <c r="R30" s="86"/>
      <c r="S30" s="86"/>
      <c r="T30" s="86"/>
      <c r="U30" s="86"/>
      <c r="V30" s="86"/>
      <c r="W30" s="86"/>
      <c r="X30" s="86"/>
      <c r="Y30" s="86"/>
      <c r="Z30" s="86"/>
      <c r="AA30" s="86"/>
      <c r="AB30" s="86"/>
      <c r="AC30" s="86"/>
      <c r="AD30" s="86"/>
      <c r="AE30" s="86"/>
      <c r="AF30" s="86"/>
      <c r="AG30" s="86"/>
      <c r="AH30" s="86"/>
      <c r="AI30" s="86"/>
      <c r="AJ30" s="86"/>
      <c r="AK30" s="86"/>
      <c r="AL30" s="86"/>
      <c r="AM30" s="86"/>
      <c r="AN30" s="86"/>
      <c r="AO30" s="86"/>
      <c r="AP30" s="86"/>
      <c r="AQ30" s="86"/>
      <c r="AR30" s="86"/>
      <c r="AS30" s="86"/>
      <c r="AT30" s="86"/>
      <c r="AU30" s="86"/>
      <c r="AV30" s="86"/>
      <c r="AW30" s="86"/>
      <c r="AX30" s="86"/>
      <c r="AY30" s="86"/>
      <c r="AZ30" s="86"/>
      <c r="BA30" s="86"/>
      <c r="BB30" s="86"/>
      <c r="BC30" s="86"/>
      <c r="BD30" s="86"/>
      <c r="BE30" s="86"/>
      <c r="BF30" s="86"/>
      <c r="BG30" s="86"/>
      <c r="BH30" s="86"/>
      <c r="BI30" s="86"/>
      <c r="BJ30" s="86"/>
      <c r="BK30" s="86"/>
      <c r="BL30" s="86"/>
      <c r="BM30" s="86"/>
      <c r="BN30" s="86"/>
      <c r="BO30" s="86"/>
      <c r="BP30" s="86"/>
      <c r="BQ30" s="86"/>
      <c r="BR30" s="86"/>
      <c r="BS30" s="86"/>
      <c r="BT30" s="86"/>
      <c r="BU30" s="86"/>
      <c r="BV30" s="86"/>
      <c r="BW30" s="86"/>
      <c r="BX30" s="86"/>
      <c r="BY30" s="86"/>
      <c r="BZ30" s="86"/>
      <c r="CA30" s="86"/>
      <c r="CB30" s="86"/>
      <c r="CC30" s="86"/>
      <c r="CD30" s="86"/>
      <c r="CE30" s="86"/>
      <c r="CF30" s="86"/>
      <c r="CG30" s="86"/>
      <c r="CH30" s="86"/>
      <c r="CI30" s="86"/>
      <c r="CJ30" s="86"/>
      <c r="CK30" s="86"/>
      <c r="CL30" s="86"/>
      <c r="CM30" s="86"/>
      <c r="CN30" s="86"/>
      <c r="CO30" s="86"/>
      <c r="CP30" s="86"/>
      <c r="CQ30" s="86"/>
      <c r="CR30" s="86"/>
      <c r="CS30" s="86"/>
      <c r="CT30" s="86"/>
      <c r="CU30" s="86"/>
      <c r="CV30" s="86"/>
      <c r="CW30" s="86"/>
      <c r="CX30" s="86"/>
      <c r="CY30" s="86"/>
      <c r="CZ30" s="86"/>
      <c r="DA30" s="86"/>
      <c r="DB30" s="86"/>
      <c r="DC30" s="86"/>
      <c r="DD30" s="86"/>
      <c r="DE30" s="86"/>
      <c r="DF30" s="86"/>
      <c r="DG30" s="86"/>
      <c r="DH30" s="86"/>
      <c r="DI30" s="86"/>
      <c r="DJ30" s="86"/>
      <c r="DK30" s="86"/>
      <c r="DL30" s="86"/>
      <c r="DM30" s="86"/>
      <c r="DN30" s="86"/>
      <c r="DO30" s="86"/>
      <c r="DP30" s="86"/>
      <c r="DQ30" s="86" t="str">
        <f>AGA!$AG$2</f>
        <v>Ja</v>
      </c>
      <c r="DR30" s="86" t="str">
        <f>AGA!$AG$3</f>
        <v>Ja</v>
      </c>
      <c r="DS30" s="86" t="str">
        <f>AGA!$AG$4</f>
        <v>Optie</v>
      </c>
      <c r="DT30" s="86" t="str">
        <f>AGA!$AG$5</f>
        <v>Ja</v>
      </c>
      <c r="DU30" s="86" t="str">
        <f>AGA!$AG$6</f>
        <v>Ja</v>
      </c>
      <c r="DV30" s="86" t="str">
        <f>AGA!$AG$7</f>
        <v>Ja</v>
      </c>
      <c r="DW30" s="86" t="str">
        <f>AGA!$AG$8</f>
        <v>Optie</v>
      </c>
      <c r="DX30" s="86" t="str">
        <f>AGA!$AG$9</f>
        <v>Ja</v>
      </c>
      <c r="DY30" s="86" t="str">
        <f>AGA!$AG$10</f>
        <v>Optie</v>
      </c>
      <c r="DZ30" s="86" t="str">
        <f>AGA!$AG$11</f>
        <v>Optie</v>
      </c>
      <c r="EA30" s="86" t="str">
        <f>AGA!$AG$12</f>
        <v>Ja</v>
      </c>
      <c r="EB30" s="86" t="str">
        <f>AGA!$AG$13</f>
        <v>Ja</v>
      </c>
      <c r="EC30" s="86" t="str">
        <f>AGA!$AG$14</f>
        <v>Ja</v>
      </c>
      <c r="ED30" s="86" t="str">
        <f>AGA!$AG$15</f>
        <v>Ja</v>
      </c>
      <c r="EE30" s="86" t="str">
        <f>AGA!$AG$16</f>
        <v>Ja</v>
      </c>
      <c r="EF30" s="86" t="str">
        <f>AGA!$AG$17</f>
        <v>Optie</v>
      </c>
      <c r="EG30" s="86" t="str">
        <f>AGA!$AG$18</f>
        <v>Ja</v>
      </c>
      <c r="EH30" s="86" t="str">
        <f>AGA!$AG$19</f>
        <v>Optie</v>
      </c>
      <c r="EI30" s="86" t="str">
        <f>AGA!$AG$20</f>
        <v>Ja</v>
      </c>
      <c r="EJ30" s="86" t="str">
        <f>AGA!$AG$21</f>
        <v>Ja</v>
      </c>
      <c r="EK30" s="86" t="str">
        <f>AGA!$AG$22</f>
        <v>Nee</v>
      </c>
      <c r="EL30" s="86" t="str">
        <f>AGA!$AG$23</f>
        <v>Ja</v>
      </c>
      <c r="EM30" s="86" t="str">
        <f>AGA!$AG$24</f>
        <v>Niet</v>
      </c>
      <c r="EN30" s="86" t="str">
        <f>AGA!$AG$25</f>
        <v>Niet</v>
      </c>
      <c r="EO30" s="86" t="str">
        <f>AGA!$AG$26</f>
        <v>Niet</v>
      </c>
      <c r="EP30" s="86" t="str">
        <f>AGA!$AG$27</f>
        <v>Niet</v>
      </c>
      <c r="EQ30" s="86" t="str">
        <f>AGA!$AG$28</f>
        <v>Niet</v>
      </c>
      <c r="ER30" s="86" t="str">
        <f>AGA!$AG$29</f>
        <v>Niet</v>
      </c>
      <c r="ES30" s="86" t="str">
        <f>AGA!$AG$30</f>
        <v>Niet</v>
      </c>
      <c r="ET30" s="86" t="str">
        <f>AGA!$AG$31</f>
        <v>Niet</v>
      </c>
      <c r="EU30" s="86" t="str">
        <f>AGA!$AG$32</f>
        <v>Niet</v>
      </c>
      <c r="EV30" s="86" t="str">
        <f>AGA!$AG$33</f>
        <v>Niet</v>
      </c>
      <c r="EW30" s="86" t="str">
        <f>AGA!$AG$34</f>
        <v>Niet</v>
      </c>
      <c r="EX30" s="86" t="str">
        <f>AGA!$AG$35</f>
        <v>Niet</v>
      </c>
      <c r="EY30" s="86" t="str">
        <f>AGA!$AG$36</f>
        <v>Niet</v>
      </c>
      <c r="EZ30" s="86" t="str">
        <f>AGA!$AG$37</f>
        <v>Niet</v>
      </c>
      <c r="FA30" s="86" t="str">
        <f>AGA!$AG$38</f>
        <v>Niet</v>
      </c>
      <c r="FB30" s="86" t="str">
        <f>AGA!$AG$39</f>
        <v>Niet</v>
      </c>
      <c r="FC30" s="86" t="str">
        <f>AGA!$AG$40</f>
        <v>Niet</v>
      </c>
      <c r="FD30" s="86" t="str">
        <f>AGA!$AG$41</f>
        <v>Niet</v>
      </c>
      <c r="FE30" s="86" t="str">
        <f>AGA!$AG$42</f>
        <v>Niet</v>
      </c>
      <c r="FF30" s="86" t="str">
        <f>AGA!$AG$43</f>
        <v>Niet</v>
      </c>
      <c r="FG30" s="86" t="str">
        <f>AGA!$AG$44</f>
        <v>Niet</v>
      </c>
      <c r="FH30" s="86" t="str">
        <f>AGA!$AG$45</f>
        <v>Niet</v>
      </c>
      <c r="FI30" s="86" t="str">
        <f>AGA!$AG$46</f>
        <v>Niet</v>
      </c>
      <c r="FJ30" s="86" t="str">
        <f>AGA!$AG$47</f>
        <v>Niet</v>
      </c>
      <c r="FK30" s="86" t="str">
        <f>AGA!$AG$48</f>
        <v>Niet</v>
      </c>
      <c r="FL30" s="86" t="str">
        <f>AGA!$AG$49</f>
        <v>Niet</v>
      </c>
      <c r="FM30" s="86" t="str">
        <f>AGA!$AG$50</f>
        <v>Niet</v>
      </c>
      <c r="FN30" s="86" t="str">
        <f>AGA!$AG$51</f>
        <v>Niet</v>
      </c>
      <c r="FO30" s="86" t="str">
        <f>AGA!$AG$52</f>
        <v>Niet</v>
      </c>
      <c r="FP30" s="86" t="str">
        <f>AGA!$AG$53</f>
        <v>Niet</v>
      </c>
      <c r="FQ30" s="86" t="str">
        <f>AGA!$AG$54</f>
        <v>Niet</v>
      </c>
      <c r="FR30" s="86" t="str">
        <f>AGA!$AG$55</f>
        <v>Niet</v>
      </c>
      <c r="FS30" s="86" t="str">
        <f>AGA!$AG$56</f>
        <v>Niet</v>
      </c>
      <c r="FT30" s="86" t="str">
        <f>AGA!$AG$57</f>
        <v>Niet</v>
      </c>
      <c r="FU30" s="86" t="str">
        <f>AGA!$AG$58</f>
        <v>Niet</v>
      </c>
      <c r="FV30" s="86" t="str">
        <f>AGA!$AG$59</f>
        <v>Niet</v>
      </c>
      <c r="FW30" s="86" t="str">
        <f>AGA!$AG$60</f>
        <v>Niet</v>
      </c>
      <c r="FX30" s="86" t="str">
        <f>AGA!$AG$61</f>
        <v>Niet</v>
      </c>
      <c r="FY30" s="86" t="str">
        <f>AGA!$AG$62</f>
        <v>Niet</v>
      </c>
      <c r="FZ30" s="86" t="str">
        <f>AGA!$AG$63</f>
        <v>Niet</v>
      </c>
      <c r="GA30" s="86" t="str">
        <f>AGA!$AG$64</f>
        <v>Niet</v>
      </c>
      <c r="GB30" s="86" t="str">
        <f>AGA!$AG$65</f>
        <v>Niet</v>
      </c>
      <c r="GC30" s="86" t="str">
        <f>AGA!$AG$66</f>
        <v>Niet</v>
      </c>
      <c r="GD30" s="86" t="str">
        <f>AGA!$AG$67</f>
        <v>Niet</v>
      </c>
      <c r="GE30" s="86" t="str">
        <f>AGA!$AG$68</f>
        <v>Niet</v>
      </c>
      <c r="GF30" s="86" t="str">
        <f>AGA!$AG$69</f>
        <v>Niet</v>
      </c>
      <c r="GG30" s="86" t="str">
        <f>AGA!$AG$70</f>
        <v>Niet</v>
      </c>
      <c r="GH30" s="86" t="str">
        <f>AGA!$AG$71</f>
        <v>Niet</v>
      </c>
      <c r="GI30" s="86" t="str">
        <f>AGA!$AG$72</f>
        <v>Niet</v>
      </c>
      <c r="GJ30" s="86" t="str">
        <f>AGA!$AG$73</f>
        <v>Niet</v>
      </c>
      <c r="GK30" s="86" t="str">
        <f>AGA!$AG$74</f>
        <v>Niet</v>
      </c>
      <c r="GL30" s="86" t="str">
        <f>AGA!$AG$75</f>
        <v>Niet</v>
      </c>
      <c r="GM30" s="86" t="str">
        <f>AGA!$AG$76</f>
        <v>Niet</v>
      </c>
      <c r="GN30" s="86" t="str">
        <f>AGA!$AG$77</f>
        <v>Niet</v>
      </c>
      <c r="GO30" s="86" t="str">
        <f>AGA!$AG$78</f>
        <v>Niet</v>
      </c>
      <c r="GP30" s="86" t="str">
        <f>AGA!$AG$79</f>
        <v>Niet</v>
      </c>
      <c r="GQ30" s="86" t="str">
        <f>AGA!$AG$80</f>
        <v>Niet</v>
      </c>
      <c r="GR30" s="86" t="str">
        <f>AGA!$AG$81</f>
        <v>Niet</v>
      </c>
      <c r="GS30" s="86" t="str">
        <f>AGA!$AG$82</f>
        <v>Niet</v>
      </c>
      <c r="GT30" s="86" t="str">
        <f>AGA!$AG$83</f>
        <v>Niet</v>
      </c>
      <c r="GU30" s="86" t="str">
        <f>AGA!$AG$84</f>
        <v>Niet</v>
      </c>
      <c r="GV30" s="86" t="str">
        <f>AGA!$AG$85</f>
        <v>Niet</v>
      </c>
      <c r="GW30" s="86" t="str">
        <f>AGA!$AG$86</f>
        <v>Niet</v>
      </c>
      <c r="GX30" s="86" t="str">
        <f>AGA!$AG$87</f>
        <v>Niet</v>
      </c>
      <c r="GY30" s="86" t="str">
        <f>AGA!$AG$88</f>
        <v>Niet</v>
      </c>
      <c r="GZ30" s="86" t="str">
        <f>AGA!$AG$89</f>
        <v>Niet</v>
      </c>
      <c r="HA30" s="86" t="str">
        <f>AGA!$AG$90</f>
        <v>Niet</v>
      </c>
      <c r="HB30" s="86" t="str">
        <f>AGA!$AG$91</f>
        <v>Niet</v>
      </c>
      <c r="HC30" s="86" t="str">
        <f>AGA!$AG$92</f>
        <v>Niet</v>
      </c>
      <c r="HD30" s="86" t="str">
        <f>AGA!$AG$93</f>
        <v>Niet</v>
      </c>
      <c r="HE30" s="86" t="str">
        <f>AGA!$AG$94</f>
        <v>Niet</v>
      </c>
      <c r="HF30" s="86" t="str">
        <f>AGA!$AG$95</f>
        <v>Niet</v>
      </c>
      <c r="HG30" s="86" t="str">
        <f>AGA!$AG$96</f>
        <v>Niet</v>
      </c>
      <c r="HH30" s="86" t="str">
        <f>AGA!$AG$97</f>
        <v>Niet</v>
      </c>
      <c r="HI30" s="86" t="str">
        <f>AGA!$AG$98</f>
        <v>Niet</v>
      </c>
      <c r="HJ30" s="86" t="str">
        <f>AGA!$AG$99</f>
        <v>Niet</v>
      </c>
      <c r="HK30" s="86" t="str">
        <f>AGA!$AG$100</f>
        <v>Niet</v>
      </c>
      <c r="HL30" s="86" t="str">
        <f>AGA!$AG$101</f>
        <v>Niet</v>
      </c>
      <c r="HM30" s="86" t="str">
        <f>AGA!$AG$102</f>
        <v>Niet</v>
      </c>
      <c r="HN30" s="86" t="str">
        <f>AGA!$AG$103</f>
        <v>Niet</v>
      </c>
      <c r="HO30" s="86" t="str">
        <f>AGA!$AG$104</f>
        <v>Niet</v>
      </c>
      <c r="HP30" s="86" t="str">
        <f>AGA!$AG$105</f>
        <v>Niet</v>
      </c>
      <c r="HQ30" s="86" t="str">
        <f>AGA!$AG$106</f>
        <v>Niet</v>
      </c>
      <c r="HR30" s="86" t="str">
        <f>AGA!$AG$107</f>
        <v>Niet</v>
      </c>
      <c r="HS30" s="86" t="str">
        <f>AGA!$AG$108</f>
        <v>Niet</v>
      </c>
      <c r="HT30" s="86" t="str">
        <f>AGA!$AG$109</f>
        <v>Niet</v>
      </c>
      <c r="HU30" s="86" t="str">
        <f>AGA!$AG$110</f>
        <v>Niet</v>
      </c>
      <c r="HV30" s="86" t="str">
        <f>AGA!$AG$111</f>
        <v>Niet</v>
      </c>
      <c r="HW30" s="86" t="str">
        <f>AGA!$AG$112</f>
        <v>Niet</v>
      </c>
      <c r="HX30" s="86" t="str">
        <f>AGA!$AG$113</f>
        <v>Niet</v>
      </c>
      <c r="HY30" s="86" t="str">
        <f>AGA!$AG$114</f>
        <v>Niet</v>
      </c>
      <c r="HZ30" s="86" t="str">
        <f>AGA!$AG$115</f>
        <v>Niet</v>
      </c>
      <c r="IA30" s="86" t="str">
        <f>AGA!$AG$116</f>
        <v>Niet</v>
      </c>
      <c r="IB30" s="86" t="str">
        <f>AGA!$AG$117</f>
        <v>Niet</v>
      </c>
      <c r="IC30" s="86" t="str">
        <f>AGA!$AG$118</f>
        <v>Niet</v>
      </c>
      <c r="ID30" s="86" t="str">
        <f>AGA!$AG$119</f>
        <v>Niet</v>
      </c>
      <c r="IE30" s="86" t="str">
        <f>AGA!$AG$120</f>
        <v>Niet</v>
      </c>
      <c r="IF30" s="86" t="str">
        <f>AGA!$AG$121</f>
        <v>Niet</v>
      </c>
      <c r="IG30" s="86" t="str">
        <f>AGA!$AG$122</f>
        <v>Niet</v>
      </c>
      <c r="IH30" s="86" t="str">
        <f>AGA!$AG$123</f>
        <v>Niet</v>
      </c>
      <c r="II30" s="86" t="str">
        <f>AGA!$AG$124</f>
        <v>Niet</v>
      </c>
      <c r="IJ30" s="86" t="str">
        <f>AGA!$AG$125</f>
        <v>Niet</v>
      </c>
      <c r="IK30" s="86" t="str">
        <f>AGA!$AG$126</f>
        <v>Niet</v>
      </c>
      <c r="IL30" s="86" t="str">
        <f>AGA!$AG$127</f>
        <v>Niet</v>
      </c>
      <c r="IM30" s="86" t="str">
        <f>AGA!$AG$128</f>
        <v>Niet</v>
      </c>
      <c r="IN30" s="86" t="str">
        <f>AGA!$AG$129</f>
        <v>Niet</v>
      </c>
      <c r="IO30" s="86" t="str">
        <f>AGA!$AG$130</f>
        <v>Niet</v>
      </c>
      <c r="IP30" s="86" t="str">
        <f>AGA!$AG$131</f>
        <v>Niet</v>
      </c>
      <c r="IQ30" s="86" t="str">
        <f>AGA!$AG$132</f>
        <v>Niet</v>
      </c>
      <c r="IR30" s="86" t="str">
        <f>AGA!$AG$133</f>
        <v>Niet</v>
      </c>
      <c r="IS30" s="86" t="str">
        <f>AGA!$AG$134</f>
        <v>Niet</v>
      </c>
      <c r="IT30" s="86" t="str">
        <f>AGA!$AG$135</f>
        <v>Niet</v>
      </c>
      <c r="IU30" s="86" t="str">
        <f>AGA!$AG$136</f>
        <v>Niet</v>
      </c>
      <c r="IV30" s="86" t="str">
        <f>AGA!$AG$137</f>
        <v>Niet</v>
      </c>
      <c r="IW30" s="86" t="str">
        <f>AGA!$AG$138</f>
        <v>Niet</v>
      </c>
      <c r="IX30" s="86" t="str">
        <f>AGA!$AG$139</f>
        <v>Niet</v>
      </c>
      <c r="IY30" s="86" t="str">
        <f>AGA!$AG$140</f>
        <v>Niet</v>
      </c>
      <c r="IZ30" s="86" t="str">
        <f>AGA!$AG$141</f>
        <v>Niet</v>
      </c>
      <c r="JA30" s="86" t="str">
        <f>AGA!$AG$142</f>
        <v>Niet</v>
      </c>
      <c r="JB30" s="86" t="str">
        <f>AGA!$AG$143</f>
        <v>Niet</v>
      </c>
      <c r="JC30" s="86" t="str">
        <f>AGA!$AG$144</f>
        <v>Niet</v>
      </c>
      <c r="JD30" s="86" t="str">
        <f>AGA!$AG$146</f>
        <v>Ja</v>
      </c>
      <c r="JE30" s="86" t="str">
        <f>AGA!$AG$147</f>
        <v>Ja</v>
      </c>
      <c r="JF30" s="86" t="str">
        <f>AGA!$AG$148</f>
        <v>Ja</v>
      </c>
      <c r="JG30" s="86" t="str">
        <f>AGA!$AG$149</f>
        <v>Ja</v>
      </c>
      <c r="JH30" s="86" t="str">
        <f>AGA!$AG$150</f>
        <v>Ja</v>
      </c>
      <c r="JI30" s="86" t="str">
        <f>AGA!$AG$151</f>
        <v>Ja</v>
      </c>
      <c r="JJ30" s="86" t="str">
        <f>AGA!$AG$152</f>
        <v>Ja</v>
      </c>
      <c r="JK30" s="86" t="str">
        <f>AGA!$AG$153</f>
        <v>Ja</v>
      </c>
      <c r="JL30" s="86" t="str">
        <f>AGA!$AG$154</f>
        <v>Ja</v>
      </c>
      <c r="JM30" s="86" t="str">
        <f>AGA!$AG$155</f>
        <v>Ja</v>
      </c>
      <c r="JN30" s="86" t="str">
        <f>AGA!$AG$156</f>
        <v>Ja</v>
      </c>
      <c r="JO30" s="86" t="str">
        <f>AGA!$AG$157</f>
        <v>Ja</v>
      </c>
      <c r="JP30" s="86" t="str">
        <f>AGA!$AG$158</f>
        <v>Ja</v>
      </c>
      <c r="JQ30" s="86" t="str">
        <f>AGA!$AG$159</f>
        <v>Optie</v>
      </c>
      <c r="JR30" s="86" t="str">
        <f>AGA!$AG$160</f>
        <v>Ja</v>
      </c>
      <c r="JS30" s="86" t="str">
        <f>AGA!$AG$161</f>
        <v>Nee</v>
      </c>
      <c r="JT30" s="86" t="str">
        <f>AGA!$AG$162</f>
        <v>Ja</v>
      </c>
      <c r="JU30" s="86" t="str">
        <f>AGA!$AG$163</f>
        <v>Ja</v>
      </c>
      <c r="JV30" s="86" t="str">
        <f>AGA!$AG$164</f>
        <v>Ja</v>
      </c>
      <c r="JW30" s="86" t="str">
        <f>AGA!$AG$165</f>
        <v>Ja</v>
      </c>
      <c r="JX30" s="86" t="str">
        <f>AGA!$AG$166</f>
        <v>Ja</v>
      </c>
      <c r="JY30" s="86" t="str">
        <f>AGA!$AG$167</f>
        <v>Ja</v>
      </c>
      <c r="JZ30" s="86" t="str">
        <f>AGA!$AG$168</f>
        <v>Optie</v>
      </c>
      <c r="KA30" s="86" t="str">
        <f>AGA!$AG$169</f>
        <v>Optie</v>
      </c>
      <c r="KB30" s="86" t="str">
        <f>AGA!$AG$170</f>
        <v>Nee</v>
      </c>
      <c r="KC30" s="86" t="str">
        <f>AGA!$AG$171</f>
        <v>Ja</v>
      </c>
      <c r="KD30" s="86" t="str">
        <f>AGA!$AG$172</f>
        <v>Ja</v>
      </c>
      <c r="KE30" s="86" t="str">
        <f>AGA!$AG$173</f>
        <v>Nee</v>
      </c>
      <c r="KF30" s="86" t="str">
        <f>AGA!$AG$174</f>
        <v>Ja</v>
      </c>
      <c r="KG30" s="86" t="str">
        <f>AGA!$AG$175</f>
        <v>Nee</v>
      </c>
      <c r="KH30" s="86" t="str">
        <f>AGA!$AG$176</f>
        <v>Ja</v>
      </c>
      <c r="KI30" s="86" t="str">
        <f>AGA!$AG$177</f>
        <v>Optie</v>
      </c>
      <c r="KJ30" s="86" t="str">
        <f>AGA!$AG$178</f>
        <v>Ja</v>
      </c>
      <c r="KK30" s="86" t="str">
        <f>AGA!$AG$179</f>
        <v>Optie</v>
      </c>
      <c r="KL30" s="86" t="str">
        <f>AGA!$AG$180</f>
        <v>Ja</v>
      </c>
      <c r="KM30" s="86" t="str">
        <f>AGA!$AG$181</f>
        <v>Nee</v>
      </c>
      <c r="KN30" s="86" t="str">
        <f>AGA!$AG$182</f>
        <v>Ja</v>
      </c>
      <c r="KO30" s="86" t="str">
        <f>AGA!$AG$183</f>
        <v>Optie</v>
      </c>
      <c r="KP30" s="86" t="str">
        <f>AGA!$AG$184</f>
        <v>Ja</v>
      </c>
      <c r="KQ30" s="86" t="str">
        <f>AGA!$AG$185</f>
        <v>Ja</v>
      </c>
      <c r="KR30" s="86" t="str">
        <f>AGA!$AG$186</f>
        <v>Optie</v>
      </c>
      <c r="KS30" s="86" t="str">
        <f>AGA!$AG$187</f>
        <v>Ja</v>
      </c>
      <c r="KT30" s="86" t="str">
        <f>AGA!$AG$188</f>
        <v>Ja</v>
      </c>
      <c r="KU30" s="86" t="str">
        <f>AGA!$AG$189</f>
        <v>Ja</v>
      </c>
      <c r="KV30" s="86" t="str">
        <f>AGA!$AG$190</f>
        <v>Ja</v>
      </c>
      <c r="KW30" s="86" t="str">
        <f>AGA!$AG$191</f>
        <v>Ja</v>
      </c>
      <c r="KX30" s="86" t="str">
        <f>AGA!$AG$192</f>
        <v>Ja</v>
      </c>
      <c r="KY30" s="86" t="str">
        <f>AGA!$AG$193</f>
        <v>Nee</v>
      </c>
      <c r="KZ30" s="86" t="str">
        <f>AGA!$AG$194</f>
        <v>Nee</v>
      </c>
      <c r="LA30" s="86" t="str">
        <f>AGA!$AG$195</f>
        <v>Optie</v>
      </c>
      <c r="LB30" s="86" t="str">
        <f>AGA!$AG$196</f>
        <v>Optie</v>
      </c>
      <c r="LC30" s="86" t="str">
        <f>AGA!$AG$198</f>
        <v>Niet</v>
      </c>
      <c r="LD30" s="86" t="str">
        <f>AGA!$AG$199</f>
        <v>Niet</v>
      </c>
      <c r="LE30" s="86" t="str">
        <f>AGA!$AG$200</f>
        <v>Niet</v>
      </c>
      <c r="LF30" s="86" t="str">
        <f>AGA!$AG$201</f>
        <v>Niet</v>
      </c>
      <c r="LG30" s="86" t="str">
        <f>AGA!$AG$202</f>
        <v>Niet</v>
      </c>
      <c r="LH30" s="86" t="str">
        <f>AGA!$AG$203</f>
        <v>Niet</v>
      </c>
      <c r="LI30" s="86" t="str">
        <f>AGA!$AG$204</f>
        <v>Niet</v>
      </c>
      <c r="LJ30" s="86" t="str">
        <f>AGA!$AG$205</f>
        <v>Niet</v>
      </c>
      <c r="LK30" s="86" t="str">
        <f>AGA!$AG$206</f>
        <v>Niet</v>
      </c>
      <c r="LL30" s="86" t="str">
        <f>AGA!$AG$207</f>
        <v>Niet</v>
      </c>
      <c r="LM30" s="86" t="str">
        <f>AGA!$AG$208</f>
        <v>Niet</v>
      </c>
      <c r="LN30" s="86" t="str">
        <f>AGA!$AG$209</f>
        <v>Niet</v>
      </c>
      <c r="LO30" s="86" t="str">
        <f>AGA!$AG$210</f>
        <v>Niet</v>
      </c>
      <c r="LP30" s="86" t="str">
        <f>AGA!$AG$211</f>
        <v>Niet</v>
      </c>
      <c r="LQ30" s="86" t="str">
        <f>AGA!$AG$212</f>
        <v>Niet</v>
      </c>
      <c r="LR30" s="86" t="str">
        <f>AGA!$AG$213</f>
        <v>Niet</v>
      </c>
      <c r="LS30" s="86" t="str">
        <f>AGA!$AG$214</f>
        <v>Niet</v>
      </c>
      <c r="LT30" s="86" t="str">
        <f>AGA!$AG$215</f>
        <v>Niet</v>
      </c>
      <c r="LU30" s="86" t="str">
        <f>AGA!$AG$216</f>
        <v>Niet</v>
      </c>
      <c r="LV30" s="86" t="str">
        <f>AGA!$AG$218</f>
        <v>Niet</v>
      </c>
      <c r="LW30" s="86" t="str">
        <f>AGA!$AG$219</f>
        <v>Niet</v>
      </c>
      <c r="LX30" s="86" t="str">
        <f>AGA!$AG$220</f>
        <v>Niet</v>
      </c>
      <c r="LY30" s="86" t="str">
        <f>AGA!$AG$221</f>
        <v>Niet</v>
      </c>
      <c r="LZ30" s="86" t="str">
        <f>AGA!$AG$222</f>
        <v>Niet</v>
      </c>
      <c r="MA30" s="86" t="str">
        <f>AGA!$AG$223</f>
        <v>Niet</v>
      </c>
      <c r="MB30" s="86" t="str">
        <f>AGA!$AG$224</f>
        <v>Niet</v>
      </c>
      <c r="MC30" s="86" t="str">
        <f>AGA!$AG$225</f>
        <v>Niet</v>
      </c>
      <c r="MD30" s="86" t="str">
        <f>AGA!$AG$226</f>
        <v>Niet</v>
      </c>
      <c r="ME30" s="86" t="str">
        <f>AGA!$AG$227</f>
        <v>Niet</v>
      </c>
      <c r="MF30" s="86" t="str">
        <f>AGA!$AG$228</f>
        <v>Niet</v>
      </c>
      <c r="MG30" s="86" t="str">
        <f>AGA!$AG$229</f>
        <v>Niet</v>
      </c>
      <c r="MH30" s="86" t="str">
        <f>AGA!$AG$230</f>
        <v>Niet</v>
      </c>
      <c r="MI30" s="86" t="str">
        <f>AGA!$AG$231</f>
        <v>Niet</v>
      </c>
      <c r="MJ30" s="86" t="str">
        <f>AGA!$AG$232</f>
        <v>Niet</v>
      </c>
      <c r="MK30" s="86" t="str">
        <f>AGA!$AG$233</f>
        <v>Niet</v>
      </c>
      <c r="ML30" s="86" t="str">
        <f>AGA!$AG$234</f>
        <v>Niet</v>
      </c>
      <c r="MM30" s="86" t="str">
        <f>AGA!$AG$235</f>
        <v>Niet</v>
      </c>
      <c r="MN30" s="86" t="str">
        <f>AGA!$AG$237</f>
        <v>Niet</v>
      </c>
      <c r="MO30" s="86" t="str">
        <f>AGA!$AG$238</f>
        <v>Niet</v>
      </c>
      <c r="MP30" s="86" t="str">
        <f>AGA!$AG$239</f>
        <v>Niet</v>
      </c>
      <c r="MQ30" s="86" t="str">
        <f>AGA!$AG$240</f>
        <v>Niet</v>
      </c>
      <c r="MR30" s="86" t="str">
        <f>AGA!$AG$241</f>
        <v>Niet</v>
      </c>
      <c r="MS30" s="86" t="str">
        <f>AGA!$AG$242</f>
        <v>Niet</v>
      </c>
      <c r="MT30" s="86" t="str">
        <f>AGA!$AG$243</f>
        <v>Niet</v>
      </c>
      <c r="MU30" s="86" t="str">
        <f>AGA!$AG$244</f>
        <v>Niet</v>
      </c>
      <c r="MV30" s="86" t="str">
        <f>AGA!$AG$245</f>
        <v>Niet</v>
      </c>
      <c r="MW30" s="86" t="str">
        <f>AGA!$AG$246</f>
        <v>Niet</v>
      </c>
      <c r="MX30" s="86" t="str">
        <f>AGA!$AG$247</f>
        <v>Niet</v>
      </c>
      <c r="MY30" s="86" t="str">
        <f>AGA!$AG$248</f>
        <v>Niet</v>
      </c>
      <c r="MZ30" s="86" t="str">
        <f>AGA!$AG$249</f>
        <v>Niet</v>
      </c>
      <c r="NA30" s="86" t="str">
        <f>AGA!$AG$250</f>
        <v>Niet</v>
      </c>
      <c r="NB30" s="86" t="str">
        <f>AGA!$AG$251</f>
        <v>Niet</v>
      </c>
      <c r="NC30" s="86" t="str">
        <f>AGA!$AG$252</f>
        <v>Niet</v>
      </c>
      <c r="ND30" s="86" t="str">
        <f>AGA!$AG$255</f>
        <v>Ja</v>
      </c>
      <c r="NE30" s="86" t="str">
        <f>AGA!$AG$256</f>
        <v>Ja</v>
      </c>
      <c r="NF30" s="86" t="str">
        <f>AGA!$AG$257</f>
        <v>Ja</v>
      </c>
      <c r="NG30" s="86" t="str">
        <f>AGA!$AG$258</f>
        <v>Optie</v>
      </c>
      <c r="NH30" s="86" t="str">
        <f>AGA!$AG$259</f>
        <v>Ja</v>
      </c>
      <c r="NI30" s="86" t="str">
        <f>AGA!$AG$260</f>
        <v>Ja</v>
      </c>
      <c r="NJ30" s="86" t="str">
        <f>AGA!$AG$261</f>
        <v>Ja</v>
      </c>
      <c r="NK30" s="86" t="str">
        <f>AGA!$AG$262</f>
        <v>Ja</v>
      </c>
      <c r="NL30" s="86" t="str">
        <f>AGA!$AG$263</f>
        <v>Ja</v>
      </c>
      <c r="NM30" s="86" t="str">
        <f>AGA!$AG$264</f>
        <v>Optie</v>
      </c>
      <c r="NN30" s="86" t="str">
        <f>AGA!$AG$265</f>
        <v>Ja</v>
      </c>
      <c r="NO30" s="86" t="str">
        <f>AGA!$AG$266</f>
        <v>Ja</v>
      </c>
      <c r="NP30" s="86" t="str">
        <f>AGA!$AG$267</f>
        <v>Ja</v>
      </c>
      <c r="NQ30" s="86" t="str">
        <f>AGA!$AG$268</f>
        <v>Optie</v>
      </c>
      <c r="NR30" s="86" t="str">
        <f>AGA!$AG$270</f>
        <v>Optie</v>
      </c>
      <c r="NS30" s="86" t="str">
        <f>AGA!$AG$271</f>
        <v>Ja</v>
      </c>
      <c r="NT30" s="86" t="str">
        <f>AGA!$AG$272</f>
        <v>Ja</v>
      </c>
      <c r="NU30" s="86" t="str">
        <f>AGA!$AG$273</f>
        <v>Ja</v>
      </c>
      <c r="NV30" s="86" t="str">
        <f>AGA!$AG$274</f>
        <v>Ja</v>
      </c>
      <c r="NW30" s="86" t="str">
        <f>AGA!$AG$275</f>
        <v>Optie</v>
      </c>
      <c r="NX30" s="86" t="str">
        <f>AGA!$AG$276</f>
        <v>Ja</v>
      </c>
      <c r="NY30" s="86" t="str">
        <f>AGA!$AG$277</f>
        <v>Ja</v>
      </c>
      <c r="NZ30" s="86" t="str">
        <f>AGA!$AG$278</f>
        <v>Ja</v>
      </c>
      <c r="OA30" s="86" t="str">
        <f>AGA!$AG$279</f>
        <v>Ja</v>
      </c>
      <c r="OB30" s="86" t="str">
        <f>AGA!$AG$280</f>
        <v>Ja</v>
      </c>
      <c r="OC30" s="86" t="str">
        <f>AGA!$AG$281</f>
        <v>Ja</v>
      </c>
      <c r="OD30" s="86" t="str">
        <f>AGA!$AG$283</f>
        <v>Optie</v>
      </c>
      <c r="OE30" s="86" t="str">
        <f>AGA!$AG$284</f>
        <v>Ja</v>
      </c>
      <c r="OF30" s="86" t="str">
        <f>AGA!$AG$285</f>
        <v>Ja</v>
      </c>
      <c r="OG30" s="86" t="str">
        <f>AGA!$AG$286</f>
        <v>Ja</v>
      </c>
      <c r="OH30" s="86" t="str">
        <f>AGA!$AG$288</f>
        <v>Ja</v>
      </c>
      <c r="OI30" s="86" t="str">
        <f>AGA!$AG$289</f>
        <v>Ja</v>
      </c>
      <c r="OJ30" s="86" t="str">
        <f>AGA!$AG$290</f>
        <v>Ja</v>
      </c>
      <c r="OK30" s="86" t="str">
        <f>AGA!$AG$291</f>
        <v>Ja</v>
      </c>
      <c r="OL30" s="86" t="str">
        <f>AGA!$AG$292</f>
        <v>Ja</v>
      </c>
      <c r="OM30" s="86" t="str">
        <f>AGA!$AG$293</f>
        <v>Optie</v>
      </c>
      <c r="ON30" s="86" t="str">
        <f>AGA!$AG$294</f>
        <v>Ja</v>
      </c>
      <c r="OO30" s="86" t="str">
        <f>AGA!$AG$295</f>
        <v>Optie</v>
      </c>
      <c r="OP30" s="86" t="str">
        <f>AGA!$AG$296</f>
        <v>Ja</v>
      </c>
      <c r="OQ30" s="86" t="str">
        <f>AGA!$AG$297</f>
        <v>Nee</v>
      </c>
      <c r="OR30" s="86" t="str">
        <f>AGA!$AG$298</f>
        <v>Optie</v>
      </c>
      <c r="OS30" s="86" t="str">
        <f>AGA!$AG$299</f>
        <v>Ja</v>
      </c>
      <c r="OT30" s="86" t="str">
        <f>AGA!$AG$300</f>
        <v>Ja</v>
      </c>
      <c r="OU30" s="86" t="str">
        <f>AGA!$AG$301</f>
        <v>Ja</v>
      </c>
      <c r="OV30" s="86" t="str">
        <f>AGA!$AG$302</f>
        <v>Ja</v>
      </c>
      <c r="OW30" s="86" t="str">
        <f>AGA!$AG$303</f>
        <v>Optie</v>
      </c>
      <c r="OX30" s="86" t="str">
        <f>AGA!$AG$304</f>
        <v>Ja</v>
      </c>
      <c r="OY30" s="86" t="str">
        <f>AGA!$AG$305</f>
        <v>Ja</v>
      </c>
      <c r="OZ30" s="86" t="str">
        <f>AGA!$AG$306</f>
        <v>Ja</v>
      </c>
      <c r="PA30" s="86" t="str">
        <f>AGA!$AG$307</f>
        <v>Ja</v>
      </c>
      <c r="PB30" s="86" t="str">
        <f>AGA!$AG$308</f>
        <v>Ja</v>
      </c>
      <c r="PC30" s="86" t="str">
        <f>AGA!$AG$309</f>
        <v>Ja</v>
      </c>
      <c r="PD30" s="86" t="str">
        <f>AGA!$AG$310</f>
        <v>Ja</v>
      </c>
      <c r="PE30" s="86" t="str">
        <f>AGA!$AG$311</f>
        <v>Ja</v>
      </c>
      <c r="PF30" s="86" t="str">
        <f>AGA!$AG$313</f>
        <v>Nee</v>
      </c>
    </row>
    <row r="31" spans="1:422" hidden="1" x14ac:dyDescent="0.25">
      <c r="A31" s="86"/>
      <c r="B31" s="225"/>
      <c r="C31" s="86"/>
      <c r="D31" s="86"/>
      <c r="E31" s="86"/>
      <c r="F31" s="86"/>
      <c r="G31" s="86"/>
      <c r="H31" s="86"/>
      <c r="I31" s="224"/>
      <c r="J31" s="224"/>
      <c r="K31" s="86"/>
      <c r="L31" s="110"/>
      <c r="M31" s="224" t="s">
        <v>476</v>
      </c>
      <c r="N31" s="224" t="s">
        <v>127</v>
      </c>
      <c r="O31" s="224" t="str">
        <f>AGA!AH1</f>
        <v>Vastleggen informatie</v>
      </c>
      <c r="Q31" s="86"/>
      <c r="R31" s="86"/>
      <c r="S31" s="86"/>
      <c r="T31" s="86"/>
      <c r="U31" s="86"/>
      <c r="V31" s="86"/>
      <c r="W31" s="86"/>
      <c r="X31" s="86"/>
      <c r="Y31" s="86"/>
      <c r="Z31" s="86"/>
      <c r="AA31" s="86"/>
      <c r="AB31" s="86"/>
      <c r="AC31" s="86"/>
      <c r="AD31" s="86"/>
      <c r="AE31" s="86"/>
      <c r="AF31" s="86"/>
      <c r="AG31" s="86"/>
      <c r="AH31" s="86"/>
      <c r="AI31" s="86"/>
      <c r="AJ31" s="86"/>
      <c r="AK31" s="86"/>
      <c r="AL31" s="86"/>
      <c r="AM31" s="86"/>
      <c r="AN31" s="86"/>
      <c r="AO31" s="86"/>
      <c r="AP31" s="86"/>
      <c r="AQ31" s="86"/>
      <c r="AR31" s="86"/>
      <c r="AS31" s="86"/>
      <c r="AT31" s="86"/>
      <c r="AU31" s="86"/>
      <c r="AV31" s="86"/>
      <c r="AW31" s="86"/>
      <c r="AX31" s="86"/>
      <c r="AY31" s="86"/>
      <c r="AZ31" s="86"/>
      <c r="BA31" s="86"/>
      <c r="BB31" s="86"/>
      <c r="BC31" s="86"/>
      <c r="BD31" s="86"/>
      <c r="BE31" s="86"/>
      <c r="BF31" s="86"/>
      <c r="BG31" s="86"/>
      <c r="BH31" s="86"/>
      <c r="BI31" s="86"/>
      <c r="BJ31" s="86"/>
      <c r="BK31" s="86"/>
      <c r="BL31" s="86"/>
      <c r="BM31" s="86"/>
      <c r="BN31" s="86"/>
      <c r="BO31" s="86"/>
      <c r="BP31" s="86"/>
      <c r="BQ31" s="86"/>
      <c r="BR31" s="86"/>
      <c r="BS31" s="86"/>
      <c r="BT31" s="86"/>
      <c r="BU31" s="86"/>
      <c r="BV31" s="86"/>
      <c r="BW31" s="86"/>
      <c r="BX31" s="86"/>
      <c r="BY31" s="86"/>
      <c r="BZ31" s="86"/>
      <c r="CA31" s="86"/>
      <c r="CB31" s="86"/>
      <c r="CC31" s="86"/>
      <c r="CD31" s="86"/>
      <c r="CE31" s="86"/>
      <c r="CF31" s="86"/>
      <c r="CG31" s="86"/>
      <c r="CH31" s="86"/>
      <c r="CI31" s="86"/>
      <c r="CJ31" s="86"/>
      <c r="CK31" s="86"/>
      <c r="CL31" s="86"/>
      <c r="CM31" s="86"/>
      <c r="CN31" s="86"/>
      <c r="CO31" s="86"/>
      <c r="CP31" s="86"/>
      <c r="CQ31" s="86"/>
      <c r="CR31" s="86"/>
      <c r="CS31" s="86"/>
      <c r="CT31" s="86"/>
      <c r="CU31" s="86"/>
      <c r="CV31" s="86"/>
      <c r="CW31" s="86"/>
      <c r="CX31" s="86"/>
      <c r="CY31" s="86"/>
      <c r="CZ31" s="86"/>
      <c r="DA31" s="86"/>
      <c r="DB31" s="86"/>
      <c r="DC31" s="86"/>
      <c r="DD31" s="86"/>
      <c r="DE31" s="86"/>
      <c r="DF31" s="86"/>
      <c r="DG31" s="86"/>
      <c r="DH31" s="86"/>
      <c r="DI31" s="86"/>
      <c r="DJ31" s="86"/>
      <c r="DK31" s="86"/>
      <c r="DL31" s="86"/>
      <c r="DM31" s="86"/>
      <c r="DN31" s="86"/>
      <c r="DO31" s="86"/>
      <c r="DP31" s="86"/>
      <c r="DQ31" s="86" t="str">
        <f>AGA!$AH$2</f>
        <v>Niet</v>
      </c>
      <c r="DR31" s="86" t="str">
        <f>AGA!$AH$3</f>
        <v>Niet</v>
      </c>
      <c r="DS31" s="86" t="str">
        <f>AGA!$AH$4</f>
        <v>Niet</v>
      </c>
      <c r="DT31" s="86" t="str">
        <f>AGA!$AH$5</f>
        <v>Niet</v>
      </c>
      <c r="DU31" s="86" t="str">
        <f>AGA!$AH$6</f>
        <v>Niet</v>
      </c>
      <c r="DV31" s="86" t="str">
        <f>AGA!$AH$7</f>
        <v>Niet</v>
      </c>
      <c r="DW31" s="86" t="str">
        <f>AGA!$AH$8</f>
        <v>Niet</v>
      </c>
      <c r="DX31" s="86" t="str">
        <f>AGA!$AH$9</f>
        <v>Niet</v>
      </c>
      <c r="DY31" s="86" t="str">
        <f>AGA!$AH$10</f>
        <v>Niet</v>
      </c>
      <c r="DZ31" s="86" t="str">
        <f>AGA!$AH$11</f>
        <v>Niet</v>
      </c>
      <c r="EA31" s="86" t="str">
        <f>AGA!$AH$12</f>
        <v>Niet</v>
      </c>
      <c r="EB31" s="86" t="str">
        <f>AGA!$AH$13</f>
        <v>Niet</v>
      </c>
      <c r="EC31" s="86" t="str">
        <f>AGA!$AH$14</f>
        <v>Niet</v>
      </c>
      <c r="ED31" s="86" t="str">
        <f>AGA!$AH$15</f>
        <v>Niet</v>
      </c>
      <c r="EE31" s="86" t="str">
        <f>AGA!$AH$16</f>
        <v>Niet</v>
      </c>
      <c r="EF31" s="86" t="str">
        <f>AGA!$AH$17</f>
        <v>Niet</v>
      </c>
      <c r="EG31" s="86" t="str">
        <f>AGA!$AH$18</f>
        <v>Niet</v>
      </c>
      <c r="EH31" s="86" t="str">
        <f>AGA!$AH$19</f>
        <v>Niet</v>
      </c>
      <c r="EI31" s="86" t="str">
        <f>AGA!$AH$20</f>
        <v>Niet</v>
      </c>
      <c r="EJ31" s="86" t="str">
        <f>AGA!$AH$21</f>
        <v>Niet</v>
      </c>
      <c r="EK31" s="86" t="str">
        <f>AGA!$AH$22</f>
        <v>Niet</v>
      </c>
      <c r="EL31" s="86" t="str">
        <f>AGA!$AH$23</f>
        <v>Niet</v>
      </c>
      <c r="EM31" s="86" t="str">
        <f>AGA!$AH$24</f>
        <v>Niet</v>
      </c>
      <c r="EN31" s="86" t="str">
        <f>AGA!$AH$25</f>
        <v>Niet</v>
      </c>
      <c r="EO31" s="86" t="str">
        <f>AGA!$AH$26</f>
        <v>Niet</v>
      </c>
      <c r="EP31" s="86" t="str">
        <f>AGA!$AH$27</f>
        <v>Niet</v>
      </c>
      <c r="EQ31" s="86" t="str">
        <f>AGA!$AH$28</f>
        <v>Niet</v>
      </c>
      <c r="ER31" s="86" t="str">
        <f>AGA!$AH$29</f>
        <v>Niet</v>
      </c>
      <c r="ES31" s="86" t="str">
        <f>AGA!$AH$30</f>
        <v>Niet</v>
      </c>
      <c r="ET31" s="86" t="str">
        <f>AGA!$AH$31</f>
        <v>Niet</v>
      </c>
      <c r="EU31" s="86" t="str">
        <f>AGA!$AH$32</f>
        <v>Niet</v>
      </c>
      <c r="EV31" s="86" t="str">
        <f>AGA!$AH$33</f>
        <v>Niet</v>
      </c>
      <c r="EW31" s="86" t="str">
        <f>AGA!$AH$34</f>
        <v>Niet</v>
      </c>
      <c r="EX31" s="86" t="str">
        <f>AGA!$AH$35</f>
        <v>Niet</v>
      </c>
      <c r="EY31" s="86" t="str">
        <f>AGA!$AH$36</f>
        <v>Niet</v>
      </c>
      <c r="EZ31" s="86" t="str">
        <f>AGA!$AH$37</f>
        <v>Niet</v>
      </c>
      <c r="FA31" s="86" t="str">
        <f>AGA!$AH$38</f>
        <v>Niet</v>
      </c>
      <c r="FB31" s="86" t="str">
        <f>AGA!$AH$39</f>
        <v>Niet</v>
      </c>
      <c r="FC31" s="86" t="str">
        <f>AGA!$AH$40</f>
        <v>Niet</v>
      </c>
      <c r="FD31" s="86" t="str">
        <f>AGA!$AH$41</f>
        <v>Niet</v>
      </c>
      <c r="FE31" s="86" t="str">
        <f>AGA!$AH$42</f>
        <v>Niet</v>
      </c>
      <c r="FF31" s="86" t="str">
        <f>AGA!$AH$43</f>
        <v>Niet</v>
      </c>
      <c r="FG31" s="86" t="str">
        <f>AGA!$AH$44</f>
        <v>Niet</v>
      </c>
      <c r="FH31" s="86" t="str">
        <f>AGA!$AH$45</f>
        <v>Niet</v>
      </c>
      <c r="FI31" s="86" t="str">
        <f>AGA!$AH$46</f>
        <v>Niet</v>
      </c>
      <c r="FJ31" s="86" t="str">
        <f>AGA!$AH$47</f>
        <v>Niet</v>
      </c>
      <c r="FK31" s="86" t="str">
        <f>AGA!$AH$48</f>
        <v>Niet</v>
      </c>
      <c r="FL31" s="86" t="str">
        <f>AGA!$AH$49</f>
        <v>Niet</v>
      </c>
      <c r="FM31" s="86" t="str">
        <f>AGA!$AH$50</f>
        <v>Niet</v>
      </c>
      <c r="FN31" s="86" t="str">
        <f>AGA!$AH$51</f>
        <v>Niet</v>
      </c>
      <c r="FO31" s="86" t="str">
        <f>AGA!$AH$52</f>
        <v>Niet</v>
      </c>
      <c r="FP31" s="86" t="str">
        <f>AGA!$AH$53</f>
        <v>Niet</v>
      </c>
      <c r="FQ31" s="86" t="str">
        <f>AGA!$AH$54</f>
        <v>Niet</v>
      </c>
      <c r="FR31" s="86" t="str">
        <f>AGA!$AH$55</f>
        <v>Niet</v>
      </c>
      <c r="FS31" s="86" t="str">
        <f>AGA!$AH$56</f>
        <v>Niet</v>
      </c>
      <c r="FT31" s="86" t="str">
        <f>AGA!$AH$57</f>
        <v>Niet</v>
      </c>
      <c r="FU31" s="86" t="str">
        <f>AGA!$AH$58</f>
        <v>Niet</v>
      </c>
      <c r="FV31" s="86" t="str">
        <f>AGA!$AH$59</f>
        <v>Niet</v>
      </c>
      <c r="FW31" s="86" t="str">
        <f>AGA!$AH$60</f>
        <v>Niet</v>
      </c>
      <c r="FX31" s="86" t="str">
        <f>AGA!$AH$61</f>
        <v>Niet</v>
      </c>
      <c r="FY31" s="86" t="str">
        <f>AGA!$AH$62</f>
        <v>Niet</v>
      </c>
      <c r="FZ31" s="86" t="str">
        <f>AGA!$AH$63</f>
        <v>Niet</v>
      </c>
      <c r="GA31" s="86" t="str">
        <f>AGA!$AH$64</f>
        <v>Niet</v>
      </c>
      <c r="GB31" s="86" t="str">
        <f>AGA!$AH$65</f>
        <v>Niet</v>
      </c>
      <c r="GC31" s="86" t="str">
        <f>AGA!$AH$66</f>
        <v>Niet</v>
      </c>
      <c r="GD31" s="86" t="str">
        <f>AGA!$AH$67</f>
        <v>Niet</v>
      </c>
      <c r="GE31" s="86" t="str">
        <f>AGA!$AH$68</f>
        <v>Niet</v>
      </c>
      <c r="GF31" s="86" t="str">
        <f>AGA!$AH$69</f>
        <v>Niet</v>
      </c>
      <c r="GG31" s="86" t="str">
        <f>AGA!$AH$70</f>
        <v>Niet</v>
      </c>
      <c r="GH31" s="86" t="str">
        <f>AGA!$AH$71</f>
        <v>Niet</v>
      </c>
      <c r="GI31" s="86" t="str">
        <f>AGA!$AH$72</f>
        <v>Niet</v>
      </c>
      <c r="GJ31" s="86" t="str">
        <f>AGA!$AH$73</f>
        <v>Niet</v>
      </c>
      <c r="GK31" s="86" t="str">
        <f>AGA!$AH$74</f>
        <v>Niet</v>
      </c>
      <c r="GL31" s="86" t="str">
        <f>AGA!$AH$75</f>
        <v>Niet</v>
      </c>
      <c r="GM31" s="86" t="str">
        <f>AGA!$AH$76</f>
        <v>Niet</v>
      </c>
      <c r="GN31" s="86" t="str">
        <f>AGA!$AH$77</f>
        <v>Niet</v>
      </c>
      <c r="GO31" s="86" t="str">
        <f>AGA!$AH$78</f>
        <v>Niet</v>
      </c>
      <c r="GP31" s="86" t="str">
        <f>AGA!$AH$79</f>
        <v>Niet</v>
      </c>
      <c r="GQ31" s="86" t="str">
        <f>AGA!$AH$80</f>
        <v>Niet</v>
      </c>
      <c r="GR31" s="86" t="str">
        <f>AGA!$AH$81</f>
        <v>Niet</v>
      </c>
      <c r="GS31" s="86" t="str">
        <f>AGA!$AH$82</f>
        <v>Niet</v>
      </c>
      <c r="GT31" s="86" t="str">
        <f>AGA!$AH$83</f>
        <v>Niet</v>
      </c>
      <c r="GU31" s="86" t="str">
        <f>AGA!$AH$84</f>
        <v>Niet</v>
      </c>
      <c r="GV31" s="86" t="str">
        <f>AGA!$AH$85</f>
        <v>Niet</v>
      </c>
      <c r="GW31" s="86" t="str">
        <f>AGA!$AH$86</f>
        <v>Niet</v>
      </c>
      <c r="GX31" s="86" t="str">
        <f>AGA!$AH$87</f>
        <v>Niet</v>
      </c>
      <c r="GY31" s="86" t="str">
        <f>AGA!$AH$88</f>
        <v>Niet</v>
      </c>
      <c r="GZ31" s="86" t="str">
        <f>AGA!$AH$89</f>
        <v>Niet</v>
      </c>
      <c r="HA31" s="86" t="str">
        <f>AGA!$AH$90</f>
        <v>Niet</v>
      </c>
      <c r="HB31" s="86" t="str">
        <f>AGA!$AH$91</f>
        <v>Niet</v>
      </c>
      <c r="HC31" s="86" t="str">
        <f>AGA!$AH$92</f>
        <v>Niet</v>
      </c>
      <c r="HD31" s="86" t="str">
        <f>AGA!$AH$93</f>
        <v>Niet</v>
      </c>
      <c r="HE31" s="86" t="str">
        <f>AGA!$AH$94</f>
        <v>Niet</v>
      </c>
      <c r="HF31" s="86" t="str">
        <f>AGA!$AH$95</f>
        <v>Niet</v>
      </c>
      <c r="HG31" s="86" t="str">
        <f>AGA!$AH$96</f>
        <v>Niet</v>
      </c>
      <c r="HH31" s="86" t="str">
        <f>AGA!$AH$97</f>
        <v>Niet</v>
      </c>
      <c r="HI31" s="86" t="str">
        <f>AGA!$AH$98</f>
        <v>Niet</v>
      </c>
      <c r="HJ31" s="86" t="str">
        <f>AGA!$AH$99</f>
        <v>Niet</v>
      </c>
      <c r="HK31" s="86" t="str">
        <f>AGA!$AH$100</f>
        <v>Niet</v>
      </c>
      <c r="HL31" s="86" t="str">
        <f>AGA!$AH$101</f>
        <v>Niet</v>
      </c>
      <c r="HM31" s="86" t="str">
        <f>AGA!$AH$102</f>
        <v>Niet</v>
      </c>
      <c r="HN31" s="86" t="str">
        <f>AGA!$AH$103</f>
        <v>Niet</v>
      </c>
      <c r="HO31" s="86" t="str">
        <f>AGA!$AH$104</f>
        <v>Niet</v>
      </c>
      <c r="HP31" s="86" t="str">
        <f>AGA!$AH$105</f>
        <v>Niet</v>
      </c>
      <c r="HQ31" s="86" t="str">
        <f>AGA!$AH$106</f>
        <v>Niet</v>
      </c>
      <c r="HR31" s="86" t="str">
        <f>AGA!$AH$107</f>
        <v>Niet</v>
      </c>
      <c r="HS31" s="86" t="str">
        <f>AGA!$AH$108</f>
        <v>Niet</v>
      </c>
      <c r="HT31" s="86" t="str">
        <f>AGA!$AH$109</f>
        <v>Niet</v>
      </c>
      <c r="HU31" s="86" t="str">
        <f>AGA!$AH$110</f>
        <v>Niet</v>
      </c>
      <c r="HV31" s="86" t="str">
        <f>AGA!$AH$111</f>
        <v>Niet</v>
      </c>
      <c r="HW31" s="86" t="str">
        <f>AGA!$AH$112</f>
        <v>Niet</v>
      </c>
      <c r="HX31" s="86" t="str">
        <f>AGA!$AH$113</f>
        <v>Niet</v>
      </c>
      <c r="HY31" s="86" t="str">
        <f>AGA!$AH$114</f>
        <v>Niet</v>
      </c>
      <c r="HZ31" s="86" t="str">
        <f>AGA!$AH$115</f>
        <v>Niet</v>
      </c>
      <c r="IA31" s="86" t="str">
        <f>AGA!$AH$116</f>
        <v>Niet</v>
      </c>
      <c r="IB31" s="86" t="str">
        <f>AGA!$AH$117</f>
        <v>Niet</v>
      </c>
      <c r="IC31" s="86" t="str">
        <f>AGA!$AH$118</f>
        <v>Niet</v>
      </c>
      <c r="ID31" s="86" t="str">
        <f>AGA!$AH$119</f>
        <v>Niet</v>
      </c>
      <c r="IE31" s="86" t="str">
        <f>AGA!$AH$120</f>
        <v>Niet</v>
      </c>
      <c r="IF31" s="86" t="str">
        <f>AGA!$AH$121</f>
        <v>Niet</v>
      </c>
      <c r="IG31" s="86" t="str">
        <f>AGA!$AH$122</f>
        <v>Niet</v>
      </c>
      <c r="IH31" s="86" t="str">
        <f>AGA!$AH$123</f>
        <v>Niet</v>
      </c>
      <c r="II31" s="86" t="str">
        <f>AGA!$AH$124</f>
        <v>Niet</v>
      </c>
      <c r="IJ31" s="86" t="str">
        <f>AGA!$AH$125</f>
        <v>Niet</v>
      </c>
      <c r="IK31" s="86" t="str">
        <f>AGA!$AH$126</f>
        <v>Niet</v>
      </c>
      <c r="IL31" s="86" t="str">
        <f>AGA!$AH$127</f>
        <v>Niet</v>
      </c>
      <c r="IM31" s="86" t="str">
        <f>AGA!$AH$128</f>
        <v>Niet</v>
      </c>
      <c r="IN31" s="86" t="str">
        <f>AGA!$AH$129</f>
        <v>Niet</v>
      </c>
      <c r="IO31" s="86" t="str">
        <f>AGA!$AH$130</f>
        <v>Niet</v>
      </c>
      <c r="IP31" s="86" t="str">
        <f>AGA!$AH$131</f>
        <v>Niet</v>
      </c>
      <c r="IQ31" s="86" t="str">
        <f>AGA!$AH$132</f>
        <v>Niet</v>
      </c>
      <c r="IR31" s="86" t="str">
        <f>AGA!$AH$133</f>
        <v>Niet</v>
      </c>
      <c r="IS31" s="86" t="str">
        <f>AGA!$AH$134</f>
        <v>Niet</v>
      </c>
      <c r="IT31" s="86" t="str">
        <f>AGA!$AH$135</f>
        <v>Niet</v>
      </c>
      <c r="IU31" s="86" t="str">
        <f>AGA!$AH$136</f>
        <v>Niet</v>
      </c>
      <c r="IV31" s="86" t="str">
        <f>AGA!$AH$137</f>
        <v>Niet</v>
      </c>
      <c r="IW31" s="86" t="str">
        <f>AGA!$AH$138</f>
        <v>Niet</v>
      </c>
      <c r="IX31" s="86" t="str">
        <f>AGA!$AH$139</f>
        <v>Niet</v>
      </c>
      <c r="IY31" s="86" t="str">
        <f>AGA!$AH$140</f>
        <v>Niet</v>
      </c>
      <c r="IZ31" s="86" t="str">
        <f>AGA!$AH$141</f>
        <v>Niet</v>
      </c>
      <c r="JA31" s="86" t="str">
        <f>AGA!$AH$142</f>
        <v>Niet</v>
      </c>
      <c r="JB31" s="86" t="str">
        <f>AGA!$AH$143</f>
        <v>Niet</v>
      </c>
      <c r="JC31" s="86" t="str">
        <f>AGA!$AH$144</f>
        <v>Niet</v>
      </c>
      <c r="JD31" s="86" t="str">
        <f>AGA!$AH$146</f>
        <v>Niet</v>
      </c>
      <c r="JE31" s="86" t="str">
        <f>AGA!$AH$147</f>
        <v>Niet</v>
      </c>
      <c r="JF31" s="86" t="str">
        <f>AGA!$AH$148</f>
        <v>Niet</v>
      </c>
      <c r="JG31" s="86" t="str">
        <f>AGA!$AH$149</f>
        <v>Niet</v>
      </c>
      <c r="JH31" s="86" t="str">
        <f>AGA!$AH$150</f>
        <v>Niet</v>
      </c>
      <c r="JI31" s="86" t="str">
        <f>AGA!$AH$151</f>
        <v>Niet</v>
      </c>
      <c r="JJ31" s="86" t="str">
        <f>AGA!$AH$152</f>
        <v>Niet</v>
      </c>
      <c r="JK31" s="86" t="str">
        <f>AGA!$AH$153</f>
        <v>Niet</v>
      </c>
      <c r="JL31" s="86" t="str">
        <f>AGA!$AH$154</f>
        <v>Niet</v>
      </c>
      <c r="JM31" s="86" t="str">
        <f>AGA!$AH$155</f>
        <v>Niet</v>
      </c>
      <c r="JN31" s="86" t="str">
        <f>AGA!$AH$156</f>
        <v>Niet</v>
      </c>
      <c r="JO31" s="86" t="str">
        <f>AGA!$AH$157</f>
        <v>Niet</v>
      </c>
      <c r="JP31" s="86" t="str">
        <f>AGA!$AH$158</f>
        <v>Niet</v>
      </c>
      <c r="JQ31" s="86" t="str">
        <f>AGA!$AH$159</f>
        <v>Niet</v>
      </c>
      <c r="JR31" s="86" t="str">
        <f>AGA!$AH$160</f>
        <v>Niet</v>
      </c>
      <c r="JS31" s="86" t="str">
        <f>AGA!$AH$161</f>
        <v>Niet</v>
      </c>
      <c r="JT31" s="86" t="str">
        <f>AGA!$AH$162</f>
        <v>Niet</v>
      </c>
      <c r="JU31" s="86" t="str">
        <f>AGA!$AH$163</f>
        <v>Niet</v>
      </c>
      <c r="JV31" s="86" t="str">
        <f>AGA!$AH$164</f>
        <v>Niet</v>
      </c>
      <c r="JW31" s="86" t="str">
        <f>AGA!$AH$165</f>
        <v>Niet</v>
      </c>
      <c r="JX31" s="86" t="str">
        <f>AGA!$AH$166</f>
        <v>Niet</v>
      </c>
      <c r="JY31" s="86" t="str">
        <f>AGA!$AH$167</f>
        <v>Niet</v>
      </c>
      <c r="JZ31" s="86" t="str">
        <f>AGA!$AH$168</f>
        <v>Niet</v>
      </c>
      <c r="KA31" s="86" t="str">
        <f>AGA!$AH$169</f>
        <v>Niet</v>
      </c>
      <c r="KB31" s="86" t="str">
        <f>AGA!$AH$170</f>
        <v>Niet</v>
      </c>
      <c r="KC31" s="86" t="str">
        <f>AGA!$AH$171</f>
        <v>Niet</v>
      </c>
      <c r="KD31" s="86" t="str">
        <f>AGA!$AH$172</f>
        <v>Niet</v>
      </c>
      <c r="KE31" s="86" t="str">
        <f>AGA!$AH$173</f>
        <v>Niet</v>
      </c>
      <c r="KF31" s="86" t="str">
        <f>AGA!$AH$174</f>
        <v>Niet</v>
      </c>
      <c r="KG31" s="86" t="str">
        <f>AGA!$AH$175</f>
        <v>Niet</v>
      </c>
      <c r="KH31" s="86" t="str">
        <f>AGA!$AH$176</f>
        <v>Ja</v>
      </c>
      <c r="KI31" s="86" t="str">
        <f>AGA!$AH$177</f>
        <v>Niet</v>
      </c>
      <c r="KJ31" s="86" t="str">
        <f>AGA!$AH$178</f>
        <v>Niet</v>
      </c>
      <c r="KK31" s="86" t="str">
        <f>AGA!$AH$179</f>
        <v>Niet</v>
      </c>
      <c r="KL31" s="86" t="str">
        <f>AGA!$AH$180</f>
        <v>Niet</v>
      </c>
      <c r="KM31" s="86" t="str">
        <f>AGA!$AH$181</f>
        <v>Niet</v>
      </c>
      <c r="KN31" s="86" t="str">
        <f>AGA!$AH$182</f>
        <v>Niet</v>
      </c>
      <c r="KO31" s="86" t="str">
        <f>AGA!$AH$183</f>
        <v>Niet</v>
      </c>
      <c r="KP31" s="86" t="str">
        <f>AGA!$AH$184</f>
        <v>Niet</v>
      </c>
      <c r="KQ31" s="86" t="str">
        <f>AGA!$AH$185</f>
        <v>Niet</v>
      </c>
      <c r="KR31" s="86" t="str">
        <f>AGA!$AH$186</f>
        <v>Niet</v>
      </c>
      <c r="KS31" s="86" t="str">
        <f>AGA!$AH$187</f>
        <v>Niet</v>
      </c>
      <c r="KT31" s="86" t="str">
        <f>AGA!$AH$188</f>
        <v>Niet</v>
      </c>
      <c r="KU31" s="86" t="str">
        <f>AGA!$AH$189</f>
        <v>Niet</v>
      </c>
      <c r="KV31" s="86" t="str">
        <f>AGA!$AH$190</f>
        <v>Niet</v>
      </c>
      <c r="KW31" s="86" t="str">
        <f>AGA!$AH$191</f>
        <v>Niet</v>
      </c>
      <c r="KX31" s="86" t="str">
        <f>AGA!$AH$192</f>
        <v>Niet</v>
      </c>
      <c r="KY31" s="86" t="str">
        <f>AGA!$AH$193</f>
        <v>Niet</v>
      </c>
      <c r="KZ31" s="86" t="str">
        <f>AGA!$AH$194</f>
        <v>Niet</v>
      </c>
      <c r="LA31" s="86" t="str">
        <f>AGA!$AH$195</f>
        <v>Niet</v>
      </c>
      <c r="LB31" s="86" t="str">
        <f>AGA!$AH$196</f>
        <v>Niet</v>
      </c>
      <c r="LC31" s="86" t="str">
        <f>AGA!$AH$198</f>
        <v>Niet</v>
      </c>
      <c r="LD31" s="86" t="str">
        <f>AGA!$AH$199</f>
        <v>Niet</v>
      </c>
      <c r="LE31" s="86" t="str">
        <f>AGA!$AH$200</f>
        <v>Niet</v>
      </c>
      <c r="LF31" s="86" t="str">
        <f>AGA!$AH$201</f>
        <v>Niet</v>
      </c>
      <c r="LG31" s="86" t="str">
        <f>AGA!$AH$202</f>
        <v>Niet</v>
      </c>
      <c r="LH31" s="86" t="str">
        <f>AGA!$AH$203</f>
        <v>Niet</v>
      </c>
      <c r="LI31" s="86" t="str">
        <f>AGA!$AH$204</f>
        <v>Niet</v>
      </c>
      <c r="LJ31" s="86" t="str">
        <f>AGA!$AH$205</f>
        <v>Niet</v>
      </c>
      <c r="LK31" s="86" t="str">
        <f>AGA!$AH$206</f>
        <v>Niet</v>
      </c>
      <c r="LL31" s="86" t="str">
        <f>AGA!$AH$207</f>
        <v>Niet</v>
      </c>
      <c r="LM31" s="86" t="str">
        <f>AGA!$AH$208</f>
        <v>Niet</v>
      </c>
      <c r="LN31" s="86" t="str">
        <f>AGA!$AH$209</f>
        <v>Niet</v>
      </c>
      <c r="LO31" s="86" t="str">
        <f>AGA!$AH$210</f>
        <v>Niet</v>
      </c>
      <c r="LP31" s="86" t="str">
        <f>AGA!$AH$211</f>
        <v>Niet</v>
      </c>
      <c r="LQ31" s="86" t="str">
        <f>AGA!$AH$212</f>
        <v>Niet</v>
      </c>
      <c r="LR31" s="86" t="str">
        <f>AGA!$AH$213</f>
        <v>Niet</v>
      </c>
      <c r="LS31" s="86" t="str">
        <f>AGA!$AH$214</f>
        <v>Niet</v>
      </c>
      <c r="LT31" s="86" t="str">
        <f>AGA!$AH$215</f>
        <v>Niet</v>
      </c>
      <c r="LU31" s="86" t="str">
        <f>AGA!$AH$216</f>
        <v>Niet</v>
      </c>
      <c r="LV31" s="86" t="str">
        <f>AGA!$AH$218</f>
        <v>Niet</v>
      </c>
      <c r="LW31" s="86" t="str">
        <f>AGA!$AH$219</f>
        <v>Niet</v>
      </c>
      <c r="LX31" s="86" t="str">
        <f>AGA!$AH$220</f>
        <v>Niet</v>
      </c>
      <c r="LY31" s="86" t="str">
        <f>AGA!$AH$221</f>
        <v>Niet</v>
      </c>
      <c r="LZ31" s="86" t="str">
        <f>AGA!$AH$222</f>
        <v>Niet</v>
      </c>
      <c r="MA31" s="86" t="str">
        <f>AGA!$AH$223</f>
        <v>Niet</v>
      </c>
      <c r="MB31" s="86" t="str">
        <f>AGA!$AH$224</f>
        <v>Niet</v>
      </c>
      <c r="MC31" s="86" t="str">
        <f>AGA!$AH$225</f>
        <v>Niet</v>
      </c>
      <c r="MD31" s="86" t="str">
        <f>AGA!$AH$226</f>
        <v>Niet</v>
      </c>
      <c r="ME31" s="86" t="str">
        <f>AGA!$AH$227</f>
        <v>Niet</v>
      </c>
      <c r="MF31" s="86" t="str">
        <f>AGA!$AH$228</f>
        <v>Niet</v>
      </c>
      <c r="MG31" s="86" t="str">
        <f>AGA!$AH$229</f>
        <v>Niet</v>
      </c>
      <c r="MH31" s="86" t="str">
        <f>AGA!$AH$230</f>
        <v>Niet</v>
      </c>
      <c r="MI31" s="86" t="str">
        <f>AGA!$AH$231</f>
        <v>Niet</v>
      </c>
      <c r="MJ31" s="86" t="str">
        <f>AGA!$AH$232</f>
        <v>Niet</v>
      </c>
      <c r="MK31" s="86" t="str">
        <f>AGA!$AH$233</f>
        <v>Niet</v>
      </c>
      <c r="ML31" s="86" t="str">
        <f>AGA!$AH$234</f>
        <v>Niet</v>
      </c>
      <c r="MM31" s="86" t="str">
        <f>AGA!$AH$235</f>
        <v>Niet</v>
      </c>
      <c r="MN31" s="86" t="str">
        <f>AGA!$AH$237</f>
        <v>Niet</v>
      </c>
      <c r="MO31" s="86" t="str">
        <f>AGA!$AH$238</f>
        <v>Niet</v>
      </c>
      <c r="MP31" s="86" t="str">
        <f>AGA!$AH$239</f>
        <v>Niet</v>
      </c>
      <c r="MQ31" s="86" t="str">
        <f>AGA!$AH$240</f>
        <v>Niet</v>
      </c>
      <c r="MR31" s="86" t="str">
        <f>AGA!$AH$241</f>
        <v>Niet</v>
      </c>
      <c r="MS31" s="86" t="str">
        <f>AGA!$AH$242</f>
        <v>Niet</v>
      </c>
      <c r="MT31" s="86" t="str">
        <f>AGA!$AH$243</f>
        <v>Niet</v>
      </c>
      <c r="MU31" s="86" t="str">
        <f>AGA!$AH$244</f>
        <v>Niet</v>
      </c>
      <c r="MV31" s="86" t="str">
        <f>AGA!$AH$245</f>
        <v>Niet</v>
      </c>
      <c r="MW31" s="86" t="str">
        <f>AGA!$AH$246</f>
        <v>Niet</v>
      </c>
      <c r="MX31" s="86" t="str">
        <f>AGA!$AH$247</f>
        <v>Niet</v>
      </c>
      <c r="MY31" s="86" t="str">
        <f>AGA!$AH$248</f>
        <v>Niet</v>
      </c>
      <c r="MZ31" s="86" t="str">
        <f>AGA!$AH$249</f>
        <v>Niet</v>
      </c>
      <c r="NA31" s="86" t="str">
        <f>AGA!$AH$250</f>
        <v>Niet</v>
      </c>
      <c r="NB31" s="86" t="str">
        <f>AGA!$AH$251</f>
        <v>Niet</v>
      </c>
      <c r="NC31" s="86" t="str">
        <f>AGA!$AH$252</f>
        <v>Niet</v>
      </c>
      <c r="ND31" s="86" t="str">
        <f>AGA!$AH$255</f>
        <v>Niet</v>
      </c>
      <c r="NE31" s="86" t="str">
        <f>AGA!$AH$256</f>
        <v>Niet</v>
      </c>
      <c r="NF31" s="86" t="str">
        <f>AGA!$AH$257</f>
        <v>Niet</v>
      </c>
      <c r="NG31" s="86" t="str">
        <f>AGA!$AH$258</f>
        <v>Niet</v>
      </c>
      <c r="NH31" s="86" t="str">
        <f>AGA!$AH$259</f>
        <v>Niet</v>
      </c>
      <c r="NI31" s="86" t="str">
        <f>AGA!$AH$260</f>
        <v>Niet</v>
      </c>
      <c r="NJ31" s="86" t="str">
        <f>AGA!$AH$261</f>
        <v>Niet</v>
      </c>
      <c r="NK31" s="86" t="str">
        <f>AGA!$AH$262</f>
        <v>Niet</v>
      </c>
      <c r="NL31" s="86" t="str">
        <f>AGA!$AH$263</f>
        <v>Niet</v>
      </c>
      <c r="NM31" s="86" t="str">
        <f>AGA!$AH$264</f>
        <v>Niet</v>
      </c>
      <c r="NN31" s="86" t="str">
        <f>AGA!$AH$265</f>
        <v>Niet</v>
      </c>
      <c r="NO31" s="86" t="str">
        <f>AGA!$AH$266</f>
        <v>Niet</v>
      </c>
      <c r="NP31" s="86" t="str">
        <f>AGA!$AH$267</f>
        <v>Niet</v>
      </c>
      <c r="NQ31" s="86" t="str">
        <f>AGA!$AH$268</f>
        <v>Niet</v>
      </c>
      <c r="NR31" s="86" t="str">
        <f>AGA!$AH$270</f>
        <v>Niet</v>
      </c>
      <c r="NS31" s="86" t="str">
        <f>AGA!$AH$271</f>
        <v>Niet</v>
      </c>
      <c r="NT31" s="86" t="str">
        <f>AGA!$AH$272</f>
        <v>Niet</v>
      </c>
      <c r="NU31" s="86" t="str">
        <f>AGA!$AH$273</f>
        <v>Niet</v>
      </c>
      <c r="NV31" s="86" t="str">
        <f>AGA!$AH$274</f>
        <v>Niet</v>
      </c>
      <c r="NW31" s="86" t="str">
        <f>AGA!$AH$275</f>
        <v>Niet</v>
      </c>
      <c r="NX31" s="86" t="str">
        <f>AGA!$AH$276</f>
        <v>Niet</v>
      </c>
      <c r="NY31" s="86" t="str">
        <f>AGA!$AH$277</f>
        <v>Niet</v>
      </c>
      <c r="NZ31" s="86" t="str">
        <f>AGA!$AH$278</f>
        <v>Niet</v>
      </c>
      <c r="OA31" s="86" t="str">
        <f>AGA!$AH$279</f>
        <v>Niet</v>
      </c>
      <c r="OB31" s="86" t="str">
        <f>AGA!$AH$280</f>
        <v>Niet</v>
      </c>
      <c r="OC31" s="86" t="str">
        <f>AGA!$AH$281</f>
        <v>Niet</v>
      </c>
      <c r="OD31" s="86" t="str">
        <f>AGA!$AH$283</f>
        <v>Niet</v>
      </c>
      <c r="OE31" s="86" t="str">
        <f>AGA!$AH$284</f>
        <v>Niet</v>
      </c>
      <c r="OF31" s="86" t="str">
        <f>AGA!$AH$285</f>
        <v>Niet</v>
      </c>
      <c r="OG31" s="86" t="str">
        <f>AGA!$AH$286</f>
        <v>Niet</v>
      </c>
      <c r="OH31" s="86" t="str">
        <f>AGA!$AH$288</f>
        <v>Niet</v>
      </c>
      <c r="OI31" s="86" t="str">
        <f>AGA!$AH$289</f>
        <v>Niet</v>
      </c>
      <c r="OJ31" s="86" t="str">
        <f>AGA!$AH$290</f>
        <v>Niet</v>
      </c>
      <c r="OK31" s="86" t="str">
        <f>AGA!$AH$291</f>
        <v>Niet</v>
      </c>
      <c r="OL31" s="86" t="str">
        <f>AGA!$AH$292</f>
        <v>Niet</v>
      </c>
      <c r="OM31" s="86" t="str">
        <f>AGA!$AH$293</f>
        <v>Niet</v>
      </c>
      <c r="ON31" s="86" t="str">
        <f>AGA!$AH$294</f>
        <v>Niet</v>
      </c>
      <c r="OO31" s="86" t="str">
        <f>AGA!$AH$295</f>
        <v>Niet</v>
      </c>
      <c r="OP31" s="86" t="str">
        <f>AGA!$AH$296</f>
        <v>Niet</v>
      </c>
      <c r="OQ31" s="86" t="str">
        <f>AGA!$AH$297</f>
        <v>Niet</v>
      </c>
      <c r="OR31" s="86" t="str">
        <f>AGA!$AH$298</f>
        <v>Niet</v>
      </c>
      <c r="OS31" s="86" t="str">
        <f>AGA!$AH$299</f>
        <v>Niet</v>
      </c>
      <c r="OT31" s="86" t="str">
        <f>AGA!$AH$300</f>
        <v>Niet</v>
      </c>
      <c r="OU31" s="86" t="str">
        <f>AGA!$AH$301</f>
        <v>Niet</v>
      </c>
      <c r="OV31" s="86" t="str">
        <f>AGA!$AH$302</f>
        <v>Niet</v>
      </c>
      <c r="OW31" s="86" t="str">
        <f>AGA!$AH$303</f>
        <v>Niet</v>
      </c>
      <c r="OX31" s="86" t="str">
        <f>AGA!$AH$304</f>
        <v>Niet</v>
      </c>
      <c r="OY31" s="86" t="str">
        <f>AGA!$AH$305</f>
        <v>Niet</v>
      </c>
      <c r="OZ31" s="86" t="str">
        <f>AGA!$AH$306</f>
        <v>Niet</v>
      </c>
      <c r="PA31" s="86" t="str">
        <f>AGA!$AH$307</f>
        <v>Niet</v>
      </c>
      <c r="PB31" s="86" t="str">
        <f>AGA!$AH$308</f>
        <v>Niet</v>
      </c>
      <c r="PC31" s="86" t="str">
        <f>AGA!$AH$309</f>
        <v>Niet</v>
      </c>
      <c r="PD31" s="86" t="str">
        <f>AGA!$AH$310</f>
        <v>Niet</v>
      </c>
      <c r="PE31" s="86" t="str">
        <f>AGA!$AH$311</f>
        <v>Niet</v>
      </c>
      <c r="PF31" s="86" t="str">
        <f>AGA!$AH$313</f>
        <v>Niet</v>
      </c>
    </row>
    <row r="32" spans="1:422" hidden="1" x14ac:dyDescent="0.25">
      <c r="A32" s="86"/>
      <c r="B32" s="225"/>
      <c r="C32" s="86"/>
      <c r="D32" s="86"/>
      <c r="E32" s="86"/>
      <c r="F32" s="86"/>
      <c r="G32" s="86"/>
      <c r="H32" s="86"/>
      <c r="I32" s="224"/>
      <c r="J32" s="224"/>
      <c r="K32" s="86"/>
      <c r="L32" s="110"/>
      <c r="M32" s="224" t="s">
        <v>476</v>
      </c>
      <c r="N32" s="224" t="s">
        <v>127</v>
      </c>
      <c r="O32" s="224" t="str">
        <f>AGA!AI1</f>
        <v>Geen</v>
      </c>
      <c r="Q32" s="86"/>
      <c r="R32" s="86"/>
      <c r="S32" s="86"/>
      <c r="T32" s="86"/>
      <c r="U32" s="86"/>
      <c r="V32" s="86"/>
      <c r="W32" s="86"/>
      <c r="X32" s="86"/>
      <c r="Y32" s="86"/>
      <c r="Z32" s="86"/>
      <c r="AA32" s="86"/>
      <c r="AB32" s="86"/>
      <c r="AC32" s="86"/>
      <c r="AD32" s="86"/>
      <c r="AE32" s="86"/>
      <c r="AF32" s="86"/>
      <c r="AG32" s="86"/>
      <c r="AH32" s="86"/>
      <c r="AI32" s="86"/>
      <c r="AJ32" s="86"/>
      <c r="AK32" s="86"/>
      <c r="AL32" s="86"/>
      <c r="AM32" s="86"/>
      <c r="AN32" s="86"/>
      <c r="AO32" s="86"/>
      <c r="AP32" s="86"/>
      <c r="AQ32" s="86"/>
      <c r="AR32" s="86"/>
      <c r="AS32" s="86"/>
      <c r="AT32" s="86"/>
      <c r="AU32" s="86"/>
      <c r="AV32" s="86"/>
      <c r="AW32" s="86"/>
      <c r="AX32" s="86"/>
      <c r="AY32" s="86"/>
      <c r="AZ32" s="86"/>
      <c r="BA32" s="86"/>
      <c r="BB32" s="86"/>
      <c r="BC32" s="86"/>
      <c r="BD32" s="86"/>
      <c r="BE32" s="86"/>
      <c r="BF32" s="86"/>
      <c r="BG32" s="86"/>
      <c r="BH32" s="86"/>
      <c r="BI32" s="86"/>
      <c r="BJ32" s="86"/>
      <c r="BK32" s="86"/>
      <c r="BL32" s="86"/>
      <c r="BM32" s="86"/>
      <c r="BN32" s="86"/>
      <c r="BO32" s="86"/>
      <c r="BP32" s="86"/>
      <c r="BQ32" s="86"/>
      <c r="BR32" s="86"/>
      <c r="BS32" s="86"/>
      <c r="BT32" s="86"/>
      <c r="BU32" s="86"/>
      <c r="BV32" s="86"/>
      <c r="BW32" s="86"/>
      <c r="BX32" s="86"/>
      <c r="BY32" s="86"/>
      <c r="BZ32" s="86"/>
      <c r="CA32" s="86"/>
      <c r="CB32" s="86"/>
      <c r="CC32" s="86"/>
      <c r="CD32" s="86"/>
      <c r="CE32" s="86"/>
      <c r="CF32" s="86"/>
      <c r="CG32" s="86"/>
      <c r="CH32" s="86"/>
      <c r="CI32" s="86"/>
      <c r="CJ32" s="86"/>
      <c r="CK32" s="86"/>
      <c r="CL32" s="86"/>
      <c r="CM32" s="86"/>
      <c r="CN32" s="86"/>
      <c r="CO32" s="86"/>
      <c r="CP32" s="86"/>
      <c r="CQ32" s="86"/>
      <c r="CR32" s="86"/>
      <c r="CS32" s="86"/>
      <c r="CT32" s="86"/>
      <c r="CU32" s="86"/>
      <c r="CV32" s="86"/>
      <c r="CW32" s="86"/>
      <c r="CX32" s="86"/>
      <c r="CY32" s="86"/>
      <c r="CZ32" s="86"/>
      <c r="DA32" s="86"/>
      <c r="DB32" s="86"/>
      <c r="DC32" s="86"/>
      <c r="DD32" s="86"/>
      <c r="DE32" s="86"/>
      <c r="DF32" s="86"/>
      <c r="DG32" s="86"/>
      <c r="DH32" s="86"/>
      <c r="DI32" s="86"/>
      <c r="DJ32" s="86"/>
      <c r="DK32" s="86"/>
      <c r="DL32" s="86"/>
      <c r="DM32" s="86"/>
      <c r="DN32" s="86"/>
      <c r="DO32" s="86"/>
      <c r="DP32" s="86"/>
      <c r="DQ32" s="86" t="str">
        <f>AGA!$AI$2</f>
        <v>Niet</v>
      </c>
      <c r="DR32" s="86" t="str">
        <f>AGA!$AI$3</f>
        <v>Niet</v>
      </c>
      <c r="DS32" s="86" t="str">
        <f>AGA!$AI$4</f>
        <v>Niet</v>
      </c>
      <c r="DT32" s="86" t="str">
        <f>AGA!$AI$5</f>
        <v>Niet</v>
      </c>
      <c r="DU32" s="86" t="str">
        <f>AGA!$AI$6</f>
        <v>Niet</v>
      </c>
      <c r="DV32" s="86" t="str">
        <f>AGA!$AI$7</f>
        <v>Niet</v>
      </c>
      <c r="DW32" s="86" t="str">
        <f>AGA!$AI$8</f>
        <v>Niet</v>
      </c>
      <c r="DX32" s="86" t="str">
        <f>AGA!$AI$9</f>
        <v>Niet</v>
      </c>
      <c r="DY32" s="86" t="str">
        <f>AGA!$AI$10</f>
        <v>Niet</v>
      </c>
      <c r="DZ32" s="86" t="str">
        <f>AGA!$AI$11</f>
        <v>Niet</v>
      </c>
      <c r="EA32" s="86" t="str">
        <f>AGA!$AI$12</f>
        <v>Niet</v>
      </c>
      <c r="EB32" s="86" t="str">
        <f>AGA!$AI$13</f>
        <v>Niet</v>
      </c>
      <c r="EC32" s="86" t="str">
        <f>AGA!$AI$14</f>
        <v>Niet</v>
      </c>
      <c r="ED32" s="86" t="str">
        <f>AGA!$AI$15</f>
        <v>Niet</v>
      </c>
      <c r="EE32" s="86" t="str">
        <f>AGA!$AI$16</f>
        <v>Niet</v>
      </c>
      <c r="EF32" s="86" t="str">
        <f>AGA!$AI$17</f>
        <v>Niet</v>
      </c>
      <c r="EG32" s="86" t="str">
        <f>AGA!$AI$18</f>
        <v>Niet</v>
      </c>
      <c r="EH32" s="86" t="str">
        <f>AGA!$AI$19</f>
        <v>Niet</v>
      </c>
      <c r="EI32" s="86" t="str">
        <f>AGA!$AI$20</f>
        <v>Niet</v>
      </c>
      <c r="EJ32" s="86" t="str">
        <f>AGA!$AI$21</f>
        <v>Niet</v>
      </c>
      <c r="EK32" s="86" t="str">
        <f>AGA!$AI$22</f>
        <v>Niet</v>
      </c>
      <c r="EL32" s="86" t="str">
        <f>AGA!$AI$23</f>
        <v>Niet</v>
      </c>
      <c r="EM32" s="86" t="str">
        <f>AGA!$AI$24</f>
        <v>Niet</v>
      </c>
      <c r="EN32" s="86" t="str">
        <f>AGA!$AI$25</f>
        <v>Niet</v>
      </c>
      <c r="EO32" s="86" t="str">
        <f>AGA!$AI$26</f>
        <v>Niet</v>
      </c>
      <c r="EP32" s="86" t="str">
        <f>AGA!$AI$27</f>
        <v>Niet</v>
      </c>
      <c r="EQ32" s="86" t="str">
        <f>AGA!$AI$28</f>
        <v>Niet</v>
      </c>
      <c r="ER32" s="86" t="str">
        <f>AGA!$AI$29</f>
        <v>Niet</v>
      </c>
      <c r="ES32" s="86" t="str">
        <f>AGA!$AI$30</f>
        <v>Niet</v>
      </c>
      <c r="ET32" s="86" t="str">
        <f>AGA!$AI$31</f>
        <v>Niet</v>
      </c>
      <c r="EU32" s="86" t="str">
        <f>AGA!$AI$32</f>
        <v>Niet</v>
      </c>
      <c r="EV32" s="86" t="str">
        <f>AGA!$AI$33</f>
        <v>Niet</v>
      </c>
      <c r="EW32" s="86" t="str">
        <f>AGA!$AI$34</f>
        <v>Niet</v>
      </c>
      <c r="EX32" s="86" t="str">
        <f>AGA!$AI$35</f>
        <v>Niet</v>
      </c>
      <c r="EY32" s="86" t="str">
        <f>AGA!$AI$36</f>
        <v>Niet</v>
      </c>
      <c r="EZ32" s="86" t="str">
        <f>AGA!$AI$37</f>
        <v>Niet</v>
      </c>
      <c r="FA32" s="86" t="str">
        <f>AGA!$AI$38</f>
        <v>Niet</v>
      </c>
      <c r="FB32" s="86" t="str">
        <f>AGA!$AI$39</f>
        <v>Niet</v>
      </c>
      <c r="FC32" s="86" t="str">
        <f>AGA!$AI$40</f>
        <v>Niet</v>
      </c>
      <c r="FD32" s="86" t="str">
        <f>AGA!$AI$41</f>
        <v>Niet</v>
      </c>
      <c r="FE32" s="86" t="str">
        <f>AGA!$AI$42</f>
        <v>Niet</v>
      </c>
      <c r="FF32" s="86" t="str">
        <f>AGA!$AI$43</f>
        <v>Niet</v>
      </c>
      <c r="FG32" s="86" t="str">
        <f>AGA!$AI$44</f>
        <v>Niet</v>
      </c>
      <c r="FH32" s="86" t="str">
        <f>AGA!$AI$45</f>
        <v>Niet</v>
      </c>
      <c r="FI32" s="86" t="str">
        <f>AGA!$AI$46</f>
        <v>Niet</v>
      </c>
      <c r="FJ32" s="86" t="str">
        <f>AGA!$AI$47</f>
        <v>Niet</v>
      </c>
      <c r="FK32" s="86" t="str">
        <f>AGA!$AI$48</f>
        <v>Niet</v>
      </c>
      <c r="FL32" s="86" t="str">
        <f>AGA!$AI$49</f>
        <v>Niet</v>
      </c>
      <c r="FM32" s="86" t="str">
        <f>AGA!$AI$50</f>
        <v>Niet</v>
      </c>
      <c r="FN32" s="86" t="str">
        <f>AGA!$AI$51</f>
        <v>Niet</v>
      </c>
      <c r="FO32" s="86" t="str">
        <f>AGA!$AI$52</f>
        <v>Niet</v>
      </c>
      <c r="FP32" s="86" t="str">
        <f>AGA!$AI$53</f>
        <v>Niet</v>
      </c>
      <c r="FQ32" s="86" t="str">
        <f>AGA!$AI$54</f>
        <v>Niet</v>
      </c>
      <c r="FR32" s="86" t="str">
        <f>AGA!$AI$55</f>
        <v>Niet</v>
      </c>
      <c r="FS32" s="86" t="str">
        <f>AGA!$AI$56</f>
        <v>Niet</v>
      </c>
      <c r="FT32" s="86" t="str">
        <f>AGA!$AI$57</f>
        <v>Niet</v>
      </c>
      <c r="FU32" s="86" t="str">
        <f>AGA!$AI$58</f>
        <v>Niet</v>
      </c>
      <c r="FV32" s="86" t="str">
        <f>AGA!$AI$59</f>
        <v>Niet</v>
      </c>
      <c r="FW32" s="86" t="str">
        <f>AGA!$AI$60</f>
        <v>Niet</v>
      </c>
      <c r="FX32" s="86" t="str">
        <f>AGA!$AI$61</f>
        <v>Niet</v>
      </c>
      <c r="FY32" s="86" t="str">
        <f>AGA!$AI$62</f>
        <v>Niet</v>
      </c>
      <c r="FZ32" s="86" t="str">
        <f>AGA!$AI$63</f>
        <v>Niet</v>
      </c>
      <c r="GA32" s="86" t="str">
        <f>AGA!$AI$64</f>
        <v>Niet</v>
      </c>
      <c r="GB32" s="86" t="str">
        <f>AGA!$AI$65</f>
        <v>Niet</v>
      </c>
      <c r="GC32" s="86" t="str">
        <f>AGA!$AI$66</f>
        <v>Niet</v>
      </c>
      <c r="GD32" s="86" t="str">
        <f>AGA!$AI$67</f>
        <v>Niet</v>
      </c>
      <c r="GE32" s="86" t="str">
        <f>AGA!$AI$68</f>
        <v>Niet</v>
      </c>
      <c r="GF32" s="86" t="str">
        <f>AGA!$AI$69</f>
        <v>Niet</v>
      </c>
      <c r="GG32" s="86" t="str">
        <f>AGA!$AI$70</f>
        <v>Niet</v>
      </c>
      <c r="GH32" s="86" t="str">
        <f>AGA!$AI$71</f>
        <v>Niet</v>
      </c>
      <c r="GI32" s="86" t="str">
        <f>AGA!$AI$72</f>
        <v>Niet</v>
      </c>
      <c r="GJ32" s="86" t="str">
        <f>AGA!$AI$73</f>
        <v>Niet</v>
      </c>
      <c r="GK32" s="86" t="str">
        <f>AGA!$AI$74</f>
        <v>Niet</v>
      </c>
      <c r="GL32" s="86" t="str">
        <f>AGA!$AI$75</f>
        <v>Niet</v>
      </c>
      <c r="GM32" s="86" t="str">
        <f>AGA!$AI$76</f>
        <v>Niet</v>
      </c>
      <c r="GN32" s="86" t="str">
        <f>AGA!$AI$77</f>
        <v>Niet</v>
      </c>
      <c r="GO32" s="86" t="str">
        <f>AGA!$AI$78</f>
        <v>Niet</v>
      </c>
      <c r="GP32" s="86" t="str">
        <f>AGA!$AI$79</f>
        <v>Niet</v>
      </c>
      <c r="GQ32" s="86" t="str">
        <f>AGA!$AI$80</f>
        <v>Niet</v>
      </c>
      <c r="GR32" s="86" t="str">
        <f>AGA!$AI$81</f>
        <v>Niet</v>
      </c>
      <c r="GS32" s="86" t="str">
        <f>AGA!$AI$82</f>
        <v>Niet</v>
      </c>
      <c r="GT32" s="86" t="str">
        <f>AGA!$AI$83</f>
        <v>Niet</v>
      </c>
      <c r="GU32" s="86" t="str">
        <f>AGA!$AI$84</f>
        <v>Niet</v>
      </c>
      <c r="GV32" s="86" t="str">
        <f>AGA!$AI$85</f>
        <v>Niet</v>
      </c>
      <c r="GW32" s="86" t="str">
        <f>AGA!$AI$86</f>
        <v>Niet</v>
      </c>
      <c r="GX32" s="86" t="str">
        <f>AGA!$AI$87</f>
        <v>Niet</v>
      </c>
      <c r="GY32" s="86" t="str">
        <f>AGA!$AI$88</f>
        <v>Niet</v>
      </c>
      <c r="GZ32" s="86" t="str">
        <f>AGA!$AI$89</f>
        <v>Niet</v>
      </c>
      <c r="HA32" s="86" t="str">
        <f>AGA!$AI$90</f>
        <v>Niet</v>
      </c>
      <c r="HB32" s="86" t="str">
        <f>AGA!$AI$91</f>
        <v>Niet</v>
      </c>
      <c r="HC32" s="86" t="str">
        <f>AGA!$AI$92</f>
        <v>Niet</v>
      </c>
      <c r="HD32" s="86" t="str">
        <f>AGA!$AI$93</f>
        <v>Niet</v>
      </c>
      <c r="HE32" s="86" t="str">
        <f>AGA!$AI$94</f>
        <v>Niet</v>
      </c>
      <c r="HF32" s="86" t="str">
        <f>AGA!$AI$95</f>
        <v>Niet</v>
      </c>
      <c r="HG32" s="86" t="str">
        <f>AGA!$AI$96</f>
        <v>Niet</v>
      </c>
      <c r="HH32" s="86" t="str">
        <f>AGA!$AI$97</f>
        <v>Niet</v>
      </c>
      <c r="HI32" s="86" t="str">
        <f>AGA!$AI$98</f>
        <v>Niet</v>
      </c>
      <c r="HJ32" s="86" t="str">
        <f>AGA!$AI$99</f>
        <v>Niet</v>
      </c>
      <c r="HK32" s="86" t="str">
        <f>AGA!$AI$100</f>
        <v>Niet</v>
      </c>
      <c r="HL32" s="86" t="str">
        <f>AGA!$AI$101</f>
        <v>Niet</v>
      </c>
      <c r="HM32" s="86" t="str">
        <f>AGA!$AI$102</f>
        <v>Niet</v>
      </c>
      <c r="HN32" s="86" t="str">
        <f>AGA!$AI$103</f>
        <v>Niet</v>
      </c>
      <c r="HO32" s="86" t="str">
        <f>AGA!$AI$104</f>
        <v>Niet</v>
      </c>
      <c r="HP32" s="86" t="str">
        <f>AGA!$AI$105</f>
        <v>Niet</v>
      </c>
      <c r="HQ32" s="86" t="str">
        <f>AGA!$AI$106</f>
        <v>Niet</v>
      </c>
      <c r="HR32" s="86" t="str">
        <f>AGA!$AI$107</f>
        <v>Niet</v>
      </c>
      <c r="HS32" s="86" t="str">
        <f>AGA!$AI$108</f>
        <v>Niet</v>
      </c>
      <c r="HT32" s="86" t="str">
        <f>AGA!$AI$109</f>
        <v>Niet</v>
      </c>
      <c r="HU32" s="86" t="str">
        <f>AGA!$AI$110</f>
        <v>Niet</v>
      </c>
      <c r="HV32" s="86" t="str">
        <f>AGA!$AI$111</f>
        <v>Niet</v>
      </c>
      <c r="HW32" s="86" t="str">
        <f>AGA!$AI$112</f>
        <v>Niet</v>
      </c>
      <c r="HX32" s="86" t="str">
        <f>AGA!$AI$113</f>
        <v>Niet</v>
      </c>
      <c r="HY32" s="86" t="str">
        <f>AGA!$AI$114</f>
        <v>Niet</v>
      </c>
      <c r="HZ32" s="86" t="str">
        <f>AGA!$AI$115</f>
        <v>Niet</v>
      </c>
      <c r="IA32" s="86" t="str">
        <f>AGA!$AI$116</f>
        <v>Niet</v>
      </c>
      <c r="IB32" s="86" t="str">
        <f>AGA!$AI$117</f>
        <v>Niet</v>
      </c>
      <c r="IC32" s="86" t="str">
        <f>AGA!$AI$118</f>
        <v>Niet</v>
      </c>
      <c r="ID32" s="86" t="str">
        <f>AGA!$AI$119</f>
        <v>Niet</v>
      </c>
      <c r="IE32" s="86" t="str">
        <f>AGA!$AI$120</f>
        <v>Niet</v>
      </c>
      <c r="IF32" s="86" t="str">
        <f>AGA!$AI$121</f>
        <v>Niet</v>
      </c>
      <c r="IG32" s="86" t="str">
        <f>AGA!$AI$122</f>
        <v>Niet</v>
      </c>
      <c r="IH32" s="86" t="str">
        <f>AGA!$AI$123</f>
        <v>Niet</v>
      </c>
      <c r="II32" s="86" t="str">
        <f>AGA!$AI$124</f>
        <v>Niet</v>
      </c>
      <c r="IJ32" s="86" t="str">
        <f>AGA!$AI$125</f>
        <v>Niet</v>
      </c>
      <c r="IK32" s="86" t="str">
        <f>AGA!$AI$126</f>
        <v>Niet</v>
      </c>
      <c r="IL32" s="86" t="str">
        <f>AGA!$AI$127</f>
        <v>Niet</v>
      </c>
      <c r="IM32" s="86" t="str">
        <f>AGA!$AI$128</f>
        <v>Niet</v>
      </c>
      <c r="IN32" s="86" t="str">
        <f>AGA!$AI$129</f>
        <v>Niet</v>
      </c>
      <c r="IO32" s="86" t="str">
        <f>AGA!$AI$130</f>
        <v>Niet</v>
      </c>
      <c r="IP32" s="86" t="str">
        <f>AGA!$AI$131</f>
        <v>Niet</v>
      </c>
      <c r="IQ32" s="86" t="str">
        <f>AGA!$AI$132</f>
        <v>Niet</v>
      </c>
      <c r="IR32" s="86" t="str">
        <f>AGA!$AI$133</f>
        <v>Niet</v>
      </c>
      <c r="IS32" s="86" t="str">
        <f>AGA!$AI$134</f>
        <v>Niet</v>
      </c>
      <c r="IT32" s="86" t="str">
        <f>AGA!$AI$135</f>
        <v>Niet</v>
      </c>
      <c r="IU32" s="86" t="str">
        <f>AGA!$AI$136</f>
        <v>Niet</v>
      </c>
      <c r="IV32" s="86" t="str">
        <f>AGA!$AI$137</f>
        <v>Niet</v>
      </c>
      <c r="IW32" s="86" t="str">
        <f>AGA!$AI$138</f>
        <v>Niet</v>
      </c>
      <c r="IX32" s="86" t="str">
        <f>AGA!$AI$139</f>
        <v>Niet</v>
      </c>
      <c r="IY32" s="86" t="str">
        <f>AGA!$AI$140</f>
        <v>Niet</v>
      </c>
      <c r="IZ32" s="86" t="str">
        <f>AGA!$AI$141</f>
        <v>Niet</v>
      </c>
      <c r="JA32" s="86" t="str">
        <f>AGA!$AI$142</f>
        <v>Niet</v>
      </c>
      <c r="JB32" s="86" t="str">
        <f>AGA!$AI$143</f>
        <v>Niet</v>
      </c>
      <c r="JC32" s="86" t="str">
        <f>AGA!$AI$144</f>
        <v>Niet</v>
      </c>
      <c r="JD32" s="86" t="str">
        <f>AGA!$AI$146</f>
        <v>Niet</v>
      </c>
      <c r="JE32" s="86" t="str">
        <f>AGA!$AI$147</f>
        <v>Niet</v>
      </c>
      <c r="JF32" s="86" t="str">
        <f>AGA!$AI$148</f>
        <v>Niet</v>
      </c>
      <c r="JG32" s="86" t="str">
        <f>AGA!$AI$149</f>
        <v>Niet</v>
      </c>
      <c r="JH32" s="86" t="str">
        <f>AGA!$AI$150</f>
        <v>Niet</v>
      </c>
      <c r="JI32" s="86" t="str">
        <f>AGA!$AI$151</f>
        <v>Niet</v>
      </c>
      <c r="JJ32" s="86" t="str">
        <f>AGA!$AI$152</f>
        <v>Niet</v>
      </c>
      <c r="JK32" s="86" t="str">
        <f>AGA!$AI$153</f>
        <v>Niet</v>
      </c>
      <c r="JL32" s="86" t="str">
        <f>AGA!$AI$154</f>
        <v>Niet</v>
      </c>
      <c r="JM32" s="86" t="str">
        <f>AGA!$AI$155</f>
        <v>Niet</v>
      </c>
      <c r="JN32" s="86" t="str">
        <f>AGA!$AI$156</f>
        <v>Niet</v>
      </c>
      <c r="JO32" s="86" t="str">
        <f>AGA!$AI$157</f>
        <v>Niet</v>
      </c>
      <c r="JP32" s="86" t="str">
        <f>AGA!$AI$158</f>
        <v>Niet</v>
      </c>
      <c r="JQ32" s="86" t="str">
        <f>AGA!$AI$159</f>
        <v>Niet</v>
      </c>
      <c r="JR32" s="86" t="str">
        <f>AGA!$AI$160</f>
        <v>Niet</v>
      </c>
      <c r="JS32" s="86" t="str">
        <f>AGA!$AI$161</f>
        <v>Niet</v>
      </c>
      <c r="JT32" s="86" t="str">
        <f>AGA!$AI$162</f>
        <v>Niet</v>
      </c>
      <c r="JU32" s="86" t="str">
        <f>AGA!$AI$163</f>
        <v>Niet</v>
      </c>
      <c r="JV32" s="86" t="str">
        <f>AGA!$AI$164</f>
        <v>Niet</v>
      </c>
      <c r="JW32" s="86" t="str">
        <f>AGA!$AI$165</f>
        <v>Niet</v>
      </c>
      <c r="JX32" s="86" t="str">
        <f>AGA!$AI$166</f>
        <v>Niet</v>
      </c>
      <c r="JY32" s="86" t="str">
        <f>AGA!$AI$167</f>
        <v>Niet</v>
      </c>
      <c r="JZ32" s="86" t="str">
        <f>AGA!$AI$168</f>
        <v>Niet</v>
      </c>
      <c r="KA32" s="86" t="str">
        <f>AGA!$AI$169</f>
        <v>Niet</v>
      </c>
      <c r="KB32" s="86" t="str">
        <f>AGA!$AI$170</f>
        <v>Niet</v>
      </c>
      <c r="KC32" s="86" t="str">
        <f>AGA!$AI$171</f>
        <v>Niet</v>
      </c>
      <c r="KD32" s="86" t="str">
        <f>AGA!$AI$172</f>
        <v>Niet</v>
      </c>
      <c r="KE32" s="86" t="str">
        <f>AGA!$AI$173</f>
        <v>Niet</v>
      </c>
      <c r="KF32" s="86" t="str">
        <f>AGA!$AI$174</f>
        <v>Niet</v>
      </c>
      <c r="KG32" s="86" t="str">
        <f>AGA!$AI$175</f>
        <v>Niet</v>
      </c>
      <c r="KH32" s="86" t="str">
        <f>AGA!$AI$176</f>
        <v>Ja</v>
      </c>
      <c r="KI32" s="86" t="str">
        <f>AGA!$AI$177</f>
        <v>Niet</v>
      </c>
      <c r="KJ32" s="86" t="str">
        <f>AGA!$AI$178</f>
        <v>Niet</v>
      </c>
      <c r="KK32" s="86" t="str">
        <f>AGA!$AI$179</f>
        <v>Niet</v>
      </c>
      <c r="KL32" s="86" t="str">
        <f>AGA!$AI$180</f>
        <v>Niet</v>
      </c>
      <c r="KM32" s="86" t="str">
        <f>AGA!$AI$181</f>
        <v>Niet</v>
      </c>
      <c r="KN32" s="86" t="str">
        <f>AGA!$AI$182</f>
        <v>Niet</v>
      </c>
      <c r="KO32" s="86" t="str">
        <f>AGA!$AI$183</f>
        <v>Niet</v>
      </c>
      <c r="KP32" s="86" t="str">
        <f>AGA!$AI$184</f>
        <v>Niet</v>
      </c>
      <c r="KQ32" s="86" t="str">
        <f>AGA!$AI$185</f>
        <v>Niet</v>
      </c>
      <c r="KR32" s="86" t="str">
        <f>AGA!$AI$186</f>
        <v>Niet</v>
      </c>
      <c r="KS32" s="86" t="str">
        <f>AGA!$AI$187</f>
        <v>Niet</v>
      </c>
      <c r="KT32" s="86" t="str">
        <f>AGA!$AI$188</f>
        <v>Niet</v>
      </c>
      <c r="KU32" s="86" t="str">
        <f>AGA!$AI$189</f>
        <v>Niet</v>
      </c>
      <c r="KV32" s="86" t="str">
        <f>AGA!$AI$190</f>
        <v>Niet</v>
      </c>
      <c r="KW32" s="86" t="str">
        <f>AGA!$AI$191</f>
        <v>Niet</v>
      </c>
      <c r="KX32" s="86" t="str">
        <f>AGA!$AI$192</f>
        <v>Niet</v>
      </c>
      <c r="KY32" s="86" t="str">
        <f>AGA!$AI$193</f>
        <v>Niet</v>
      </c>
      <c r="KZ32" s="86" t="str">
        <f>AGA!$AI$194</f>
        <v>Niet</v>
      </c>
      <c r="LA32" s="86" t="str">
        <f>AGA!$AI$195</f>
        <v>Niet</v>
      </c>
      <c r="LB32" s="86" t="str">
        <f>AGA!$AI$196</f>
        <v>Niet</v>
      </c>
      <c r="LC32" s="86" t="str">
        <f>AGA!$AI$198</f>
        <v>Niet</v>
      </c>
      <c r="LD32" s="86" t="str">
        <f>AGA!$AI$199</f>
        <v>Niet</v>
      </c>
      <c r="LE32" s="86" t="str">
        <f>AGA!$AI$200</f>
        <v>Niet</v>
      </c>
      <c r="LF32" s="86" t="str">
        <f>AGA!$AI$201</f>
        <v>Niet</v>
      </c>
      <c r="LG32" s="86" t="str">
        <f>AGA!$AI$202</f>
        <v>Niet</v>
      </c>
      <c r="LH32" s="86" t="str">
        <f>AGA!$AI$203</f>
        <v>Niet</v>
      </c>
      <c r="LI32" s="86" t="str">
        <f>AGA!$AI$204</f>
        <v>Niet</v>
      </c>
      <c r="LJ32" s="86" t="str">
        <f>AGA!$AI$205</f>
        <v>Niet</v>
      </c>
      <c r="LK32" s="86" t="str">
        <f>AGA!$AI$206</f>
        <v>Niet</v>
      </c>
      <c r="LL32" s="86" t="str">
        <f>AGA!$AI$207</f>
        <v>Niet</v>
      </c>
      <c r="LM32" s="86" t="str">
        <f>AGA!$AI$208</f>
        <v>Niet</v>
      </c>
      <c r="LN32" s="86" t="str">
        <f>AGA!$AI$209</f>
        <v>Niet</v>
      </c>
      <c r="LO32" s="86" t="str">
        <f>AGA!$AI$210</f>
        <v>Niet</v>
      </c>
      <c r="LP32" s="86" t="str">
        <f>AGA!$AI$211</f>
        <v>Niet</v>
      </c>
      <c r="LQ32" s="86" t="str">
        <f>AGA!$AI$212</f>
        <v>Niet</v>
      </c>
      <c r="LR32" s="86" t="str">
        <f>AGA!$AI$213</f>
        <v>Niet</v>
      </c>
      <c r="LS32" s="86" t="str">
        <f>AGA!$AI$214</f>
        <v>Niet</v>
      </c>
      <c r="LT32" s="86" t="str">
        <f>AGA!$AI$215</f>
        <v>Niet</v>
      </c>
      <c r="LU32" s="86" t="str">
        <f>AGA!$AI$216</f>
        <v>Niet</v>
      </c>
      <c r="LV32" s="86" t="str">
        <f>AGA!$AI$218</f>
        <v>Niet</v>
      </c>
      <c r="LW32" s="86" t="str">
        <f>AGA!$AI$219</f>
        <v>Niet</v>
      </c>
      <c r="LX32" s="86" t="str">
        <f>AGA!$AI$220</f>
        <v>Niet</v>
      </c>
      <c r="LY32" s="86" t="str">
        <f>AGA!$AI$221</f>
        <v>Niet</v>
      </c>
      <c r="LZ32" s="86" t="str">
        <f>AGA!$AI$222</f>
        <v>Niet</v>
      </c>
      <c r="MA32" s="86" t="str">
        <f>AGA!$AI$223</f>
        <v>Niet</v>
      </c>
      <c r="MB32" s="86" t="str">
        <f>AGA!$AI$224</f>
        <v>Niet</v>
      </c>
      <c r="MC32" s="86" t="str">
        <f>AGA!$AI$225</f>
        <v>Niet</v>
      </c>
      <c r="MD32" s="86" t="str">
        <f>AGA!$AI$226</f>
        <v>Niet</v>
      </c>
      <c r="ME32" s="86" t="str">
        <f>AGA!$AI$227</f>
        <v>Niet</v>
      </c>
      <c r="MF32" s="86" t="str">
        <f>AGA!$AI$228</f>
        <v>Niet</v>
      </c>
      <c r="MG32" s="86" t="str">
        <f>AGA!$AI$229</f>
        <v>Niet</v>
      </c>
      <c r="MH32" s="86" t="str">
        <f>AGA!$AI$230</f>
        <v>Niet</v>
      </c>
      <c r="MI32" s="86" t="str">
        <f>AGA!$AI$231</f>
        <v>Niet</v>
      </c>
      <c r="MJ32" s="86" t="str">
        <f>AGA!$AI$232</f>
        <v>Niet</v>
      </c>
      <c r="MK32" s="86" t="str">
        <f>AGA!$AI$233</f>
        <v>Niet</v>
      </c>
      <c r="ML32" s="86" t="str">
        <f>AGA!$AI$234</f>
        <v>Niet</v>
      </c>
      <c r="MM32" s="86" t="str">
        <f>AGA!$AI$235</f>
        <v>Niet</v>
      </c>
      <c r="MN32" s="86" t="str">
        <f>AGA!$AI$237</f>
        <v>Niet</v>
      </c>
      <c r="MO32" s="86" t="str">
        <f>AGA!$AI$238</f>
        <v>Niet</v>
      </c>
      <c r="MP32" s="86" t="str">
        <f>AGA!$AI$239</f>
        <v>Niet</v>
      </c>
      <c r="MQ32" s="86" t="str">
        <f>AGA!$AI$240</f>
        <v>Niet</v>
      </c>
      <c r="MR32" s="86" t="str">
        <f>AGA!$AI$241</f>
        <v>Niet</v>
      </c>
      <c r="MS32" s="86" t="str">
        <f>AGA!$AI$242</f>
        <v>Niet</v>
      </c>
      <c r="MT32" s="86" t="str">
        <f>AGA!$AI$243</f>
        <v>Niet</v>
      </c>
      <c r="MU32" s="86" t="str">
        <f>AGA!$AI$244</f>
        <v>Niet</v>
      </c>
      <c r="MV32" s="86" t="str">
        <f>AGA!$AI$245</f>
        <v>Niet</v>
      </c>
      <c r="MW32" s="86" t="str">
        <f>AGA!$AI$246</f>
        <v>Niet</v>
      </c>
      <c r="MX32" s="86" t="str">
        <f>AGA!$AI$247</f>
        <v>Niet</v>
      </c>
      <c r="MY32" s="86" t="str">
        <f>AGA!$AI$248</f>
        <v>Niet</v>
      </c>
      <c r="MZ32" s="86" t="str">
        <f>AGA!$AI$249</f>
        <v>Niet</v>
      </c>
      <c r="NA32" s="86" t="str">
        <f>AGA!$AI$250</f>
        <v>Niet</v>
      </c>
      <c r="NB32" s="86" t="str">
        <f>AGA!$AI$251</f>
        <v>Niet</v>
      </c>
      <c r="NC32" s="86" t="str">
        <f>AGA!$AI$252</f>
        <v>Niet</v>
      </c>
      <c r="ND32" s="86" t="str">
        <f>AGA!$AI$255</f>
        <v>Niet</v>
      </c>
      <c r="NE32" s="86" t="str">
        <f>AGA!$AI$256</f>
        <v>Niet</v>
      </c>
      <c r="NF32" s="86" t="str">
        <f>AGA!$AI$257</f>
        <v>Niet</v>
      </c>
      <c r="NG32" s="86" t="str">
        <f>AGA!$AI$258</f>
        <v>Niet</v>
      </c>
      <c r="NH32" s="86" t="str">
        <f>AGA!$AI$259</f>
        <v>Niet</v>
      </c>
      <c r="NI32" s="86" t="str">
        <f>AGA!$AI$260</f>
        <v>Niet</v>
      </c>
      <c r="NJ32" s="86" t="str">
        <f>AGA!$AI$261</f>
        <v>Niet</v>
      </c>
      <c r="NK32" s="86" t="str">
        <f>AGA!$AI$262</f>
        <v>Niet</v>
      </c>
      <c r="NL32" s="86" t="str">
        <f>AGA!$AI$263</f>
        <v>Niet</v>
      </c>
      <c r="NM32" s="86" t="str">
        <f>AGA!$AI$264</f>
        <v>Niet</v>
      </c>
      <c r="NN32" s="86" t="str">
        <f>AGA!$AI$265</f>
        <v>Niet</v>
      </c>
      <c r="NO32" s="86" t="str">
        <f>AGA!$AI$266</f>
        <v>Niet</v>
      </c>
      <c r="NP32" s="86" t="str">
        <f>AGA!$AI$267</f>
        <v>Niet</v>
      </c>
      <c r="NQ32" s="86" t="str">
        <f>AGA!$AI$268</f>
        <v>Niet</v>
      </c>
      <c r="NR32" s="86" t="str">
        <f>AGA!$AI$270</f>
        <v>Niet</v>
      </c>
      <c r="NS32" s="86" t="str">
        <f>AGA!$AI$271</f>
        <v>Niet</v>
      </c>
      <c r="NT32" s="86" t="str">
        <f>AGA!$AI$272</f>
        <v>Niet</v>
      </c>
      <c r="NU32" s="86" t="str">
        <f>AGA!$AI$273</f>
        <v>Niet</v>
      </c>
      <c r="NV32" s="86" t="str">
        <f>AGA!$AI$274</f>
        <v>Niet</v>
      </c>
      <c r="NW32" s="86" t="str">
        <f>AGA!$AI$275</f>
        <v>Niet</v>
      </c>
      <c r="NX32" s="86" t="str">
        <f>AGA!$AI$276</f>
        <v>Niet</v>
      </c>
      <c r="NY32" s="86" t="str">
        <f>AGA!$AI$277</f>
        <v>Niet</v>
      </c>
      <c r="NZ32" s="86" t="str">
        <f>AGA!$AI$278</f>
        <v>Niet</v>
      </c>
      <c r="OA32" s="86" t="str">
        <f>AGA!$AI$279</f>
        <v>Niet</v>
      </c>
      <c r="OB32" s="86" t="str">
        <f>AGA!$AI$280</f>
        <v>Niet</v>
      </c>
      <c r="OC32" s="86" t="str">
        <f>AGA!$AI$281</f>
        <v>Niet</v>
      </c>
      <c r="OD32" s="86" t="str">
        <f>AGA!$AI$283</f>
        <v>Niet</v>
      </c>
      <c r="OE32" s="86" t="str">
        <f>AGA!$AI$284</f>
        <v>Niet</v>
      </c>
      <c r="OF32" s="86" t="str">
        <f>AGA!$AI$285</f>
        <v>Niet</v>
      </c>
      <c r="OG32" s="86" t="str">
        <f>AGA!$AI$286</f>
        <v>Niet</v>
      </c>
      <c r="OH32" s="86" t="str">
        <f>AGA!$AI$288</f>
        <v>Niet</v>
      </c>
      <c r="OI32" s="86" t="str">
        <f>AGA!$AI$289</f>
        <v>Niet</v>
      </c>
      <c r="OJ32" s="86" t="str">
        <f>AGA!$AI$290</f>
        <v>Niet</v>
      </c>
      <c r="OK32" s="86" t="str">
        <f>AGA!$AI$291</f>
        <v>Niet</v>
      </c>
      <c r="OL32" s="86" t="str">
        <f>AGA!$AI$292</f>
        <v>Niet</v>
      </c>
      <c r="OM32" s="86" t="str">
        <f>AGA!$AI$293</f>
        <v>Niet</v>
      </c>
      <c r="ON32" s="86" t="str">
        <f>AGA!$AI$294</f>
        <v>Niet</v>
      </c>
      <c r="OO32" s="86" t="str">
        <f>AGA!$AI$295</f>
        <v>Niet</v>
      </c>
      <c r="OP32" s="86" t="str">
        <f>AGA!$AI$296</f>
        <v>Niet</v>
      </c>
      <c r="OQ32" s="86" t="str">
        <f>AGA!$AI$297</f>
        <v>Niet</v>
      </c>
      <c r="OR32" s="86" t="str">
        <f>AGA!$AI$298</f>
        <v>Niet</v>
      </c>
      <c r="OS32" s="86" t="str">
        <f>AGA!$AI$299</f>
        <v>Niet</v>
      </c>
      <c r="OT32" s="86" t="str">
        <f>AGA!$AI$300</f>
        <v>Niet</v>
      </c>
      <c r="OU32" s="86" t="str">
        <f>AGA!$AI$301</f>
        <v>Niet</v>
      </c>
      <c r="OV32" s="86" t="str">
        <f>AGA!$AI$302</f>
        <v>Niet</v>
      </c>
      <c r="OW32" s="86" t="str">
        <f>AGA!$AI$303</f>
        <v>Niet</v>
      </c>
      <c r="OX32" s="86" t="str">
        <f>AGA!$AI$304</f>
        <v>Niet</v>
      </c>
      <c r="OY32" s="86" t="str">
        <f>AGA!$AI$305</f>
        <v>Niet</v>
      </c>
      <c r="OZ32" s="86" t="str">
        <f>AGA!$AI$306</f>
        <v>Niet</v>
      </c>
      <c r="PA32" s="86" t="str">
        <f>AGA!$AI$307</f>
        <v>Niet</v>
      </c>
      <c r="PB32" s="86" t="str">
        <f>AGA!$AI$308</f>
        <v>Niet</v>
      </c>
      <c r="PC32" s="86" t="str">
        <f>AGA!$AI$309</f>
        <v>Niet</v>
      </c>
      <c r="PD32" s="86" t="str">
        <f>AGA!$AI$310</f>
        <v>Niet</v>
      </c>
      <c r="PE32" s="86" t="str">
        <f>AGA!$AI$311</f>
        <v>Niet</v>
      </c>
      <c r="PF32" s="86" t="str">
        <f>AGA!$AI$313</f>
        <v>Niet</v>
      </c>
    </row>
    <row r="33" spans="1:422" hidden="1" x14ac:dyDescent="0.25">
      <c r="A33" s="86"/>
      <c r="B33" s="225"/>
      <c r="C33" s="86"/>
      <c r="D33" s="86"/>
      <c r="E33" s="86"/>
      <c r="F33" s="86"/>
      <c r="G33" s="86"/>
      <c r="H33" s="86"/>
      <c r="I33" s="224"/>
      <c r="J33" s="224"/>
      <c r="K33" s="86"/>
      <c r="L33" s="110"/>
      <c r="M33" s="224" t="s">
        <v>476</v>
      </c>
      <c r="N33" s="224" t="s">
        <v>127</v>
      </c>
      <c r="O33" s="224" t="str">
        <f>AGA!AJ1</f>
        <v>Business Rules Aansl</v>
      </c>
      <c r="Q33" s="86"/>
      <c r="R33" s="86"/>
      <c r="S33" s="86"/>
      <c r="T33" s="86"/>
      <c r="U33" s="86"/>
      <c r="V33" s="86"/>
      <c r="W33" s="86"/>
      <c r="X33" s="86"/>
      <c r="Y33" s="86"/>
      <c r="Z33" s="86"/>
      <c r="AA33" s="86"/>
      <c r="AB33" s="86"/>
      <c r="AC33" s="86"/>
      <c r="AD33" s="86"/>
      <c r="AE33" s="86"/>
      <c r="AF33" s="86"/>
      <c r="AG33" s="86"/>
      <c r="AH33" s="86"/>
      <c r="AI33" s="86"/>
      <c r="AJ33" s="86"/>
      <c r="AK33" s="86"/>
      <c r="AL33" s="86"/>
      <c r="AM33" s="86"/>
      <c r="AN33" s="86"/>
      <c r="AO33" s="86"/>
      <c r="AP33" s="86"/>
      <c r="AQ33" s="86"/>
      <c r="AR33" s="86"/>
      <c r="AS33" s="86"/>
      <c r="AT33" s="86"/>
      <c r="AU33" s="86"/>
      <c r="AV33" s="86"/>
      <c r="AW33" s="86"/>
      <c r="AX33" s="86"/>
      <c r="AY33" s="86"/>
      <c r="AZ33" s="86"/>
      <c r="BA33" s="86"/>
      <c r="BB33" s="86"/>
      <c r="BC33" s="86"/>
      <c r="BD33" s="86"/>
      <c r="BE33" s="86"/>
      <c r="BF33" s="86"/>
      <c r="BG33" s="86"/>
      <c r="BH33" s="86"/>
      <c r="BI33" s="86"/>
      <c r="BJ33" s="86"/>
      <c r="BK33" s="86"/>
      <c r="BL33" s="86"/>
      <c r="BM33" s="86"/>
      <c r="BN33" s="86"/>
      <c r="BO33" s="86"/>
      <c r="BP33" s="86"/>
      <c r="BQ33" s="86"/>
      <c r="BR33" s="86"/>
      <c r="BS33" s="86"/>
      <c r="BT33" s="86"/>
      <c r="BU33" s="86"/>
      <c r="BV33" s="86"/>
      <c r="BW33" s="86"/>
      <c r="BX33" s="86"/>
      <c r="BY33" s="86"/>
      <c r="BZ33" s="86"/>
      <c r="CA33" s="86"/>
      <c r="CB33" s="86"/>
      <c r="CC33" s="86"/>
      <c r="CD33" s="86"/>
      <c r="CE33" s="86"/>
      <c r="CF33" s="86"/>
      <c r="CG33" s="86"/>
      <c r="CH33" s="86"/>
      <c r="CI33" s="86"/>
      <c r="CJ33" s="86"/>
      <c r="CK33" s="86"/>
      <c r="CL33" s="86"/>
      <c r="CM33" s="86"/>
      <c r="CN33" s="86"/>
      <c r="CO33" s="86"/>
      <c r="CP33" s="86"/>
      <c r="CQ33" s="86"/>
      <c r="CR33" s="86"/>
      <c r="CS33" s="86"/>
      <c r="CT33" s="86"/>
      <c r="CU33" s="86"/>
      <c r="CV33" s="86"/>
      <c r="CW33" s="86"/>
      <c r="CX33" s="86"/>
      <c r="CY33" s="86"/>
      <c r="CZ33" s="86"/>
      <c r="DA33" s="86"/>
      <c r="DB33" s="86"/>
      <c r="DC33" s="86"/>
      <c r="DD33" s="86"/>
      <c r="DE33" s="86"/>
      <c r="DF33" s="86"/>
      <c r="DG33" s="86"/>
      <c r="DH33" s="86"/>
      <c r="DI33" s="86"/>
      <c r="DJ33" s="86"/>
      <c r="DK33" s="86"/>
      <c r="DL33" s="86"/>
      <c r="DM33" s="86"/>
      <c r="DN33" s="86"/>
      <c r="DO33" s="86"/>
      <c r="DP33" s="86"/>
      <c r="DQ33" s="86">
        <f>AGA!$AJ$2</f>
        <v>0</v>
      </c>
      <c r="DR33" s="86">
        <f>AGA!$AJ$3</f>
        <v>0</v>
      </c>
      <c r="DS33" s="86">
        <f>AGA!$AJ$4</f>
        <v>0</v>
      </c>
      <c r="DT33" s="86">
        <f>AGA!$AJ$5</f>
        <v>0</v>
      </c>
      <c r="DU33" s="86">
        <f>AGA!$AJ$6</f>
        <v>0</v>
      </c>
      <c r="DV33" s="86">
        <f>AGA!$AJ$7</f>
        <v>0</v>
      </c>
      <c r="DW33" s="86">
        <f>AGA!$AJ$8</f>
        <v>0</v>
      </c>
      <c r="DX33" s="86">
        <f>AGA!$AJ$9</f>
        <v>0</v>
      </c>
      <c r="DY33" s="86">
        <f>AGA!$AJ$10</f>
        <v>0</v>
      </c>
      <c r="DZ33" s="86">
        <f>AGA!$AJ$11</f>
        <v>0</v>
      </c>
      <c r="EA33" s="86">
        <f>AGA!$AJ$12</f>
        <v>0</v>
      </c>
      <c r="EB33" s="86">
        <f>AGA!$AJ$13</f>
        <v>0</v>
      </c>
      <c r="EC33" s="86">
        <f>AGA!$AJ$14</f>
        <v>0</v>
      </c>
      <c r="ED33" s="86">
        <f>AGA!$AJ$15</f>
        <v>0</v>
      </c>
      <c r="EE33" s="86">
        <f>AGA!$AJ$16</f>
        <v>0</v>
      </c>
      <c r="EF33" s="86">
        <f>AGA!$AJ$17</f>
        <v>0</v>
      </c>
      <c r="EG33" s="86">
        <f>AGA!$AJ$18</f>
        <v>0</v>
      </c>
      <c r="EH33" s="86">
        <f>AGA!$AJ$19</f>
        <v>0</v>
      </c>
      <c r="EI33" s="86">
        <f>AGA!$AJ$20</f>
        <v>0</v>
      </c>
      <c r="EJ33" s="86">
        <f>AGA!$AJ$21</f>
        <v>0</v>
      </c>
      <c r="EK33" s="86">
        <f>AGA!$AJ$22</f>
        <v>0</v>
      </c>
      <c r="EL33" s="86">
        <f>AGA!$AJ$23</f>
        <v>0</v>
      </c>
      <c r="EM33" s="86">
        <f>AGA!$AJ$24</f>
        <v>0</v>
      </c>
      <c r="EN33" s="86">
        <f>AGA!$AJ$25</f>
        <v>0</v>
      </c>
      <c r="EO33" s="86">
        <f>AGA!$AJ$26</f>
        <v>0</v>
      </c>
      <c r="EP33" s="86">
        <f>AGA!$AJ$27</f>
        <v>0</v>
      </c>
      <c r="EQ33" s="86">
        <f>AGA!$AJ$28</f>
        <v>0</v>
      </c>
      <c r="ER33" s="86">
        <f>AGA!$AJ$29</f>
        <v>0</v>
      </c>
      <c r="ES33" s="86">
        <f>AGA!$AJ$30</f>
        <v>0</v>
      </c>
      <c r="ET33" s="86">
        <f>AGA!$AJ$31</f>
        <v>0</v>
      </c>
      <c r="EU33" s="86">
        <f>AGA!$AJ$32</f>
        <v>0</v>
      </c>
      <c r="EV33" s="86">
        <f>AGA!$AJ$33</f>
        <v>0</v>
      </c>
      <c r="EW33" s="86">
        <f>AGA!$AJ$34</f>
        <v>0</v>
      </c>
      <c r="EX33" s="86">
        <f>AGA!$AJ$35</f>
        <v>0</v>
      </c>
      <c r="EY33" s="86">
        <f>AGA!$AJ$36</f>
        <v>0</v>
      </c>
      <c r="EZ33" s="86">
        <f>AGA!$AJ$37</f>
        <v>0</v>
      </c>
      <c r="FA33" s="86">
        <f>AGA!$AJ$38</f>
        <v>0</v>
      </c>
      <c r="FB33" s="86">
        <f>AGA!$AJ$39</f>
        <v>0</v>
      </c>
      <c r="FC33" s="86">
        <f>AGA!$AJ$40</f>
        <v>0</v>
      </c>
      <c r="FD33" s="86">
        <f>AGA!$AJ$41</f>
        <v>0</v>
      </c>
      <c r="FE33" s="86">
        <f>AGA!$AJ$42</f>
        <v>0</v>
      </c>
      <c r="FF33" s="86">
        <f>AGA!$AJ$43</f>
        <v>0</v>
      </c>
      <c r="FG33" s="86">
        <f>AGA!$AJ$44</f>
        <v>0</v>
      </c>
      <c r="FH33" s="86">
        <f>AGA!$AJ$45</f>
        <v>0</v>
      </c>
      <c r="FI33" s="86">
        <f>AGA!$AJ$46</f>
        <v>0</v>
      </c>
      <c r="FJ33" s="86">
        <f>AGA!$AJ$47</f>
        <v>0</v>
      </c>
      <c r="FK33" s="86">
        <f>AGA!$AJ$48</f>
        <v>0</v>
      </c>
      <c r="FL33" s="86">
        <f>AGA!$AJ$49</f>
        <v>0</v>
      </c>
      <c r="FM33" s="86">
        <f>AGA!$AJ$50</f>
        <v>0</v>
      </c>
      <c r="FN33" s="86">
        <f>AGA!$AJ$51</f>
        <v>0</v>
      </c>
      <c r="FO33" s="86">
        <f>AGA!$AJ$52</f>
        <v>0</v>
      </c>
      <c r="FP33" s="86">
        <f>AGA!$AJ$53</f>
        <v>0</v>
      </c>
      <c r="FQ33" s="86">
        <f>AGA!$AJ$54</f>
        <v>0</v>
      </c>
      <c r="FR33" s="86">
        <f>AGA!$AJ$55</f>
        <v>0</v>
      </c>
      <c r="FS33" s="86">
        <f>AGA!$AJ$56</f>
        <v>0</v>
      </c>
      <c r="FT33" s="86">
        <f>AGA!$AJ$57</f>
        <v>0</v>
      </c>
      <c r="FU33" s="86">
        <f>AGA!$AJ$58</f>
        <v>0</v>
      </c>
      <c r="FV33" s="86">
        <f>AGA!$AJ$59</f>
        <v>0</v>
      </c>
      <c r="FW33" s="86">
        <f>AGA!$AJ$60</f>
        <v>0</v>
      </c>
      <c r="FX33" s="86">
        <f>AGA!$AJ$61</f>
        <v>0</v>
      </c>
      <c r="FY33" s="86">
        <f>AGA!$AJ$62</f>
        <v>0</v>
      </c>
      <c r="FZ33" s="86">
        <f>AGA!$AJ$63</f>
        <v>0</v>
      </c>
      <c r="GA33" s="86">
        <f>AGA!$AJ$64</f>
        <v>0</v>
      </c>
      <c r="GB33" s="86">
        <f>AGA!$AJ$65</f>
        <v>0</v>
      </c>
      <c r="GC33" s="86">
        <f>AGA!$AJ$66</f>
        <v>0</v>
      </c>
      <c r="GD33" s="86">
        <f>AGA!$AJ$67</f>
        <v>0</v>
      </c>
      <c r="GE33" s="86">
        <f>AGA!$AJ$68</f>
        <v>0</v>
      </c>
      <c r="GF33" s="86">
        <f>AGA!$AJ$69</f>
        <v>0</v>
      </c>
      <c r="GG33" s="86">
        <f>AGA!$AJ$70</f>
        <v>0</v>
      </c>
      <c r="GH33" s="86">
        <f>AGA!$AJ$71</f>
        <v>0</v>
      </c>
      <c r="GI33" s="86">
        <f>AGA!$AJ$72</f>
        <v>0</v>
      </c>
      <c r="GJ33" s="86">
        <f>AGA!$AJ$73</f>
        <v>0</v>
      </c>
      <c r="GK33" s="86">
        <f>AGA!$AJ$74</f>
        <v>0</v>
      </c>
      <c r="GL33" s="86">
        <f>AGA!$AJ$75</f>
        <v>0</v>
      </c>
      <c r="GM33" s="86">
        <f>AGA!$AJ$76</f>
        <v>0</v>
      </c>
      <c r="GN33" s="86">
        <f>AGA!$AJ$77</f>
        <v>0</v>
      </c>
      <c r="GO33" s="86">
        <f>AGA!$AJ$78</f>
        <v>0</v>
      </c>
      <c r="GP33" s="86">
        <f>AGA!$AJ$79</f>
        <v>0</v>
      </c>
      <c r="GQ33" s="86">
        <f>AGA!$AJ$80</f>
        <v>0</v>
      </c>
      <c r="GR33" s="86">
        <f>AGA!$AJ$81</f>
        <v>0</v>
      </c>
      <c r="GS33" s="86">
        <f>AGA!$AJ$82</f>
        <v>0</v>
      </c>
      <c r="GT33" s="86">
        <f>AGA!$AJ$83</f>
        <v>0</v>
      </c>
      <c r="GU33" s="86">
        <f>AGA!$AJ$84</f>
        <v>0</v>
      </c>
      <c r="GV33" s="86">
        <f>AGA!$AJ$85</f>
        <v>0</v>
      </c>
      <c r="GW33" s="86">
        <f>AGA!$AJ$86</f>
        <v>0</v>
      </c>
      <c r="GX33" s="86">
        <f>AGA!$AJ$87</f>
        <v>0</v>
      </c>
      <c r="GY33" s="86">
        <f>AGA!$AJ$88</f>
        <v>0</v>
      </c>
      <c r="GZ33" s="86">
        <f>AGA!$AJ$89</f>
        <v>0</v>
      </c>
      <c r="HA33" s="86">
        <f>AGA!$AJ$90</f>
        <v>0</v>
      </c>
      <c r="HB33" s="86">
        <f>AGA!$AJ$91</f>
        <v>0</v>
      </c>
      <c r="HC33" s="86">
        <f>AGA!$AJ$92</f>
        <v>0</v>
      </c>
      <c r="HD33" s="86">
        <f>AGA!$AJ$93</f>
        <v>0</v>
      </c>
      <c r="HE33" s="86">
        <f>AGA!$AJ$94</f>
        <v>0</v>
      </c>
      <c r="HF33" s="86">
        <f>AGA!$AJ$95</f>
        <v>0</v>
      </c>
      <c r="HG33" s="86">
        <f>AGA!$AJ$96</f>
        <v>0</v>
      </c>
      <c r="HH33" s="86">
        <f>AGA!$AJ$97</f>
        <v>0</v>
      </c>
      <c r="HI33" s="86">
        <f>AGA!$AJ$98</f>
        <v>0</v>
      </c>
      <c r="HJ33" s="86">
        <f>AGA!$AJ$99</f>
        <v>0</v>
      </c>
      <c r="HK33" s="86">
        <f>AGA!$AJ$100</f>
        <v>0</v>
      </c>
      <c r="HL33" s="86">
        <f>AGA!$AJ$101</f>
        <v>0</v>
      </c>
      <c r="HM33" s="86">
        <f>AGA!$AJ$102</f>
        <v>0</v>
      </c>
      <c r="HN33" s="86">
        <f>AGA!$AJ$103</f>
        <v>0</v>
      </c>
      <c r="HO33" s="86">
        <f>AGA!$AJ$104</f>
        <v>0</v>
      </c>
      <c r="HP33" s="86">
        <f>AGA!$AJ$105</f>
        <v>0</v>
      </c>
      <c r="HQ33" s="86">
        <f>AGA!$AJ$106</f>
        <v>0</v>
      </c>
      <c r="HR33" s="86">
        <f>AGA!$AJ$107</f>
        <v>0</v>
      </c>
      <c r="HS33" s="86">
        <f>AGA!$AJ$108</f>
        <v>0</v>
      </c>
      <c r="HT33" s="86">
        <f>AGA!$AJ$109</f>
        <v>0</v>
      </c>
      <c r="HU33" s="86">
        <f>AGA!$AJ$110</f>
        <v>0</v>
      </c>
      <c r="HV33" s="86">
        <f>AGA!$AJ$111</f>
        <v>0</v>
      </c>
      <c r="HW33" s="86">
        <f>AGA!$AJ$112</f>
        <v>0</v>
      </c>
      <c r="HX33" s="86">
        <f>AGA!$AJ$113</f>
        <v>0</v>
      </c>
      <c r="HY33" s="86">
        <f>AGA!$AJ$114</f>
        <v>0</v>
      </c>
      <c r="HZ33" s="86">
        <f>AGA!$AJ$115</f>
        <v>0</v>
      </c>
      <c r="IA33" s="86">
        <f>AGA!$AJ$116</f>
        <v>0</v>
      </c>
      <c r="IB33" s="86">
        <f>AGA!$AJ$117</f>
        <v>0</v>
      </c>
      <c r="IC33" s="86">
        <f>AGA!$AJ$118</f>
        <v>0</v>
      </c>
      <c r="ID33" s="86">
        <f>AGA!$AJ$119</f>
        <v>0</v>
      </c>
      <c r="IE33" s="86">
        <f>AGA!$AJ$120</f>
        <v>0</v>
      </c>
      <c r="IF33" s="86">
        <f>AGA!$AJ$121</f>
        <v>0</v>
      </c>
      <c r="IG33" s="86">
        <f>AGA!$AJ$122</f>
        <v>0</v>
      </c>
      <c r="IH33" s="86">
        <f>AGA!$AJ$123</f>
        <v>0</v>
      </c>
      <c r="II33" s="86">
        <f>AGA!$AJ$124</f>
        <v>0</v>
      </c>
      <c r="IJ33" s="86">
        <f>AGA!$AJ$125</f>
        <v>0</v>
      </c>
      <c r="IK33" s="86">
        <f>AGA!$AJ$126</f>
        <v>0</v>
      </c>
      <c r="IL33" s="86">
        <f>AGA!$AJ$127</f>
        <v>0</v>
      </c>
      <c r="IM33" s="86">
        <f>AGA!$AJ$128</f>
        <v>0</v>
      </c>
      <c r="IN33" s="86">
        <f>AGA!$AJ$129</f>
        <v>0</v>
      </c>
      <c r="IO33" s="86">
        <f>AGA!$AJ$130</f>
        <v>0</v>
      </c>
      <c r="IP33" s="86">
        <f>AGA!$AJ$131</f>
        <v>0</v>
      </c>
      <c r="IQ33" s="86">
        <f>AGA!$AJ$132</f>
        <v>0</v>
      </c>
      <c r="IR33" s="86">
        <f>AGA!$AJ$133</f>
        <v>0</v>
      </c>
      <c r="IS33" s="86">
        <f>AGA!$AJ$134</f>
        <v>0</v>
      </c>
      <c r="IT33" s="86">
        <f>AGA!$AJ$135</f>
        <v>0</v>
      </c>
      <c r="IU33" s="86">
        <f>AGA!$AJ$136</f>
        <v>0</v>
      </c>
      <c r="IV33" s="86">
        <f>AGA!$AJ$137</f>
        <v>0</v>
      </c>
      <c r="IW33" s="86">
        <f>AGA!$AJ$138</f>
        <v>0</v>
      </c>
      <c r="IX33" s="86">
        <f>AGA!$AJ$139</f>
        <v>0</v>
      </c>
      <c r="IY33" s="86">
        <f>AGA!$AJ$140</f>
        <v>0</v>
      </c>
      <c r="IZ33" s="86">
        <f>AGA!$AJ$141</f>
        <v>0</v>
      </c>
      <c r="JA33" s="86">
        <f>AGA!$AJ$142</f>
        <v>0</v>
      </c>
      <c r="JB33" s="86">
        <f>AGA!$AJ$143</f>
        <v>0</v>
      </c>
      <c r="JC33" s="86">
        <f>AGA!$AJ$144</f>
        <v>0</v>
      </c>
      <c r="JD33" s="86">
        <f>AGA!$AJ$146</f>
        <v>0</v>
      </c>
      <c r="JE33" s="86">
        <f>AGA!$AJ$147</f>
        <v>0</v>
      </c>
      <c r="JF33" s="86">
        <f>AGA!$AJ$148</f>
        <v>0</v>
      </c>
      <c r="JG33" s="86">
        <f>AGA!$AJ$149</f>
        <v>0</v>
      </c>
      <c r="JH33" s="86">
        <f>AGA!$AJ$150</f>
        <v>0</v>
      </c>
      <c r="JI33" s="86">
        <f>AGA!$AJ$151</f>
        <v>0</v>
      </c>
      <c r="JJ33" s="86">
        <f>AGA!$AJ$152</f>
        <v>0</v>
      </c>
      <c r="JK33" s="86">
        <f>AGA!$AJ$153</f>
        <v>0</v>
      </c>
      <c r="JL33" s="86">
        <f>AGA!$AJ$154</f>
        <v>0</v>
      </c>
      <c r="JM33" s="86">
        <f>AGA!$AJ$155</f>
        <v>0</v>
      </c>
      <c r="JN33" s="86">
        <f>AGA!$AJ$156</f>
        <v>0</v>
      </c>
      <c r="JO33" s="86">
        <f>AGA!$AJ$157</f>
        <v>0</v>
      </c>
      <c r="JP33" s="86">
        <f>AGA!$AJ$158</f>
        <v>0</v>
      </c>
      <c r="JQ33" s="86">
        <f>AGA!$AJ$159</f>
        <v>0</v>
      </c>
      <c r="JR33" s="86">
        <f>AGA!$AJ$160</f>
        <v>0</v>
      </c>
      <c r="JS33" s="86">
        <f>AGA!$AJ$161</f>
        <v>0</v>
      </c>
      <c r="JT33" s="86">
        <f>AGA!$AJ$162</f>
        <v>0</v>
      </c>
      <c r="JU33" s="86">
        <f>AGA!$AJ$163</f>
        <v>0</v>
      </c>
      <c r="JV33" s="86">
        <f>AGA!$AJ$164</f>
        <v>0</v>
      </c>
      <c r="JW33" s="86">
        <f>AGA!$AJ$165</f>
        <v>0</v>
      </c>
      <c r="JX33" s="86">
        <f>AGA!$AJ$166</f>
        <v>0</v>
      </c>
      <c r="JY33" s="86">
        <f>AGA!$AJ$167</f>
        <v>0</v>
      </c>
      <c r="JZ33" s="86">
        <f>AGA!$AJ$168</f>
        <v>0</v>
      </c>
      <c r="KA33" s="86">
        <f>AGA!$AJ$169</f>
        <v>0</v>
      </c>
      <c r="KB33" s="86">
        <f>AGA!$AJ$170</f>
        <v>0</v>
      </c>
      <c r="KC33" s="86">
        <f>AGA!$AJ$171</f>
        <v>0</v>
      </c>
      <c r="KD33" s="86">
        <f>AGA!$AJ$172</f>
        <v>0</v>
      </c>
      <c r="KE33" s="86">
        <f>AGA!$AJ$173</f>
        <v>0</v>
      </c>
      <c r="KF33" s="86">
        <f>AGA!$AJ$174</f>
        <v>0</v>
      </c>
      <c r="KG33" s="86">
        <f>AGA!$AJ$175</f>
        <v>0</v>
      </c>
      <c r="KH33" s="86">
        <f>AGA!$AJ$176</f>
        <v>0</v>
      </c>
      <c r="KI33" s="86">
        <f>AGA!$AJ$177</f>
        <v>0</v>
      </c>
      <c r="KJ33" s="86">
        <f>AGA!$AJ$178</f>
        <v>0</v>
      </c>
      <c r="KK33" s="86">
        <f>AGA!$AJ$179</f>
        <v>0</v>
      </c>
      <c r="KL33" s="86">
        <f>AGA!$AJ$180</f>
        <v>0</v>
      </c>
      <c r="KM33" s="86">
        <f>AGA!$AJ$181</f>
        <v>0</v>
      </c>
      <c r="KN33" s="86">
        <f>AGA!$AJ$182</f>
        <v>0</v>
      </c>
      <c r="KO33" s="86">
        <f>AGA!$AJ$183</f>
        <v>0</v>
      </c>
      <c r="KP33" s="86">
        <f>AGA!$AJ$184</f>
        <v>0</v>
      </c>
      <c r="KQ33" s="86">
        <f>AGA!$AJ$185</f>
        <v>0</v>
      </c>
      <c r="KR33" s="86">
        <f>AGA!$AJ$186</f>
        <v>0</v>
      </c>
      <c r="KS33" s="86">
        <f>AGA!$AJ$187</f>
        <v>0</v>
      </c>
      <c r="KT33" s="86">
        <f>AGA!$AJ$188</f>
        <v>0</v>
      </c>
      <c r="KU33" s="86">
        <f>AGA!$AJ$189</f>
        <v>0</v>
      </c>
      <c r="KV33" s="86">
        <f>AGA!$AJ$190</f>
        <v>0</v>
      </c>
      <c r="KW33" s="86">
        <f>AGA!$AJ$191</f>
        <v>0</v>
      </c>
      <c r="KX33" s="86">
        <f>AGA!$AJ$192</f>
        <v>0</v>
      </c>
      <c r="KY33" s="86">
        <f>AGA!$AJ$193</f>
        <v>0</v>
      </c>
      <c r="KZ33" s="86">
        <f>AGA!$AJ$194</f>
        <v>0</v>
      </c>
      <c r="LA33" s="86">
        <f>AGA!$AJ$195</f>
        <v>0</v>
      </c>
      <c r="LB33" s="86">
        <f>AGA!$AJ$196</f>
        <v>0</v>
      </c>
      <c r="LC33" s="86">
        <f>AGA!$AJ$198</f>
        <v>0</v>
      </c>
      <c r="LD33" s="86">
        <f>AGA!$AJ$199</f>
        <v>0</v>
      </c>
      <c r="LE33" s="86">
        <f>AGA!$AJ$200</f>
        <v>0</v>
      </c>
      <c r="LF33" s="86">
        <f>AGA!$AJ$201</f>
        <v>0</v>
      </c>
      <c r="LG33" s="86">
        <f>AGA!$AJ$202</f>
        <v>0</v>
      </c>
      <c r="LH33" s="86">
        <f>AGA!$AJ$203</f>
        <v>0</v>
      </c>
      <c r="LI33" s="86">
        <f>AGA!$AJ$204</f>
        <v>0</v>
      </c>
      <c r="LJ33" s="86">
        <f>AGA!$AJ$205</f>
        <v>0</v>
      </c>
      <c r="LK33" s="86">
        <f>AGA!$AJ$206</f>
        <v>0</v>
      </c>
      <c r="LL33" s="86">
        <f>AGA!$AJ$207</f>
        <v>0</v>
      </c>
      <c r="LM33" s="86">
        <f>AGA!$AJ$208</f>
        <v>0</v>
      </c>
      <c r="LN33" s="86">
        <f>AGA!$AJ$209</f>
        <v>0</v>
      </c>
      <c r="LO33" s="86">
        <f>AGA!$AJ$210</f>
        <v>0</v>
      </c>
      <c r="LP33" s="86">
        <f>AGA!$AJ$211</f>
        <v>0</v>
      </c>
      <c r="LQ33" s="86">
        <f>AGA!$AJ$212</f>
        <v>0</v>
      </c>
      <c r="LR33" s="86">
        <f>AGA!$AJ$213</f>
        <v>0</v>
      </c>
      <c r="LS33" s="86">
        <f>AGA!$AJ$214</f>
        <v>0</v>
      </c>
      <c r="LT33" s="86">
        <f>AGA!$AJ$215</f>
        <v>0</v>
      </c>
      <c r="LU33" s="86">
        <f>AGA!$AJ$216</f>
        <v>0</v>
      </c>
      <c r="LV33" s="86">
        <f>AGA!$AJ$218</f>
        <v>0</v>
      </c>
      <c r="LW33" s="86">
        <f>AGA!$AJ$219</f>
        <v>0</v>
      </c>
      <c r="LX33" s="86">
        <f>AGA!$AJ$220</f>
        <v>0</v>
      </c>
      <c r="LY33" s="86">
        <f>AGA!$AJ$221</f>
        <v>0</v>
      </c>
      <c r="LZ33" s="86">
        <f>AGA!$AJ$222</f>
        <v>0</v>
      </c>
      <c r="MA33" s="86">
        <f>AGA!$AJ$223</f>
        <v>0</v>
      </c>
      <c r="MB33" s="86">
        <f>AGA!$AJ$224</f>
        <v>0</v>
      </c>
      <c r="MC33" s="86">
        <f>AGA!$AJ$225</f>
        <v>0</v>
      </c>
      <c r="MD33" s="86">
        <f>AGA!$AJ$226</f>
        <v>0</v>
      </c>
      <c r="ME33" s="86">
        <f>AGA!$AJ$227</f>
        <v>0</v>
      </c>
      <c r="MF33" s="86">
        <f>AGA!$AJ$228</f>
        <v>0</v>
      </c>
      <c r="MG33" s="86">
        <f>AGA!$AJ$229</f>
        <v>0</v>
      </c>
      <c r="MH33" s="86">
        <f>AGA!$AJ$230</f>
        <v>0</v>
      </c>
      <c r="MI33" s="86">
        <f>AGA!$AJ$231</f>
        <v>0</v>
      </c>
      <c r="MJ33" s="86">
        <f>AGA!$AJ$232</f>
        <v>0</v>
      </c>
      <c r="MK33" s="86">
        <f>AGA!$AJ$233</f>
        <v>0</v>
      </c>
      <c r="ML33" s="86">
        <f>AGA!$AJ$234</f>
        <v>0</v>
      </c>
      <c r="MM33" s="86">
        <f>AGA!$AJ$235</f>
        <v>0</v>
      </c>
      <c r="MN33" s="86">
        <f>AGA!$AJ$237</f>
        <v>0</v>
      </c>
      <c r="MO33" s="86">
        <f>AGA!$AJ$238</f>
        <v>0</v>
      </c>
      <c r="MP33" s="86">
        <f>AGA!$AJ$239</f>
        <v>0</v>
      </c>
      <c r="MQ33" s="86">
        <f>AGA!$AJ$240</f>
        <v>0</v>
      </c>
      <c r="MR33" s="86">
        <f>AGA!$AJ$241</f>
        <v>0</v>
      </c>
      <c r="MS33" s="86">
        <f>AGA!$AJ$242</f>
        <v>0</v>
      </c>
      <c r="MT33" s="86">
        <f>AGA!$AJ$243</f>
        <v>0</v>
      </c>
      <c r="MU33" s="86">
        <f>AGA!$AJ$244</f>
        <v>0</v>
      </c>
      <c r="MV33" s="86">
        <f>AGA!$AJ$245</f>
        <v>0</v>
      </c>
      <c r="MW33" s="86">
        <f>AGA!$AJ$246</f>
        <v>0</v>
      </c>
      <c r="MX33" s="86">
        <f>AGA!$AJ$247</f>
        <v>0</v>
      </c>
      <c r="MY33" s="86">
        <f>AGA!$AJ$248</f>
        <v>0</v>
      </c>
      <c r="MZ33" s="86">
        <f>AGA!$AJ$249</f>
        <v>0</v>
      </c>
      <c r="NA33" s="86">
        <f>AGA!$AJ$250</f>
        <v>0</v>
      </c>
      <c r="NB33" s="86">
        <f>AGA!$AJ$251</f>
        <v>0</v>
      </c>
      <c r="NC33" s="86">
        <f>AGA!$AJ$252</f>
        <v>0</v>
      </c>
      <c r="ND33" s="86">
        <f>AGA!$AJ$255</f>
        <v>0</v>
      </c>
      <c r="NE33" s="86">
        <f>AGA!$AJ$256</f>
        <v>0</v>
      </c>
      <c r="NF33" s="86">
        <f>AGA!$AJ$257</f>
        <v>0</v>
      </c>
      <c r="NG33" s="86">
        <f>AGA!$AJ$258</f>
        <v>0</v>
      </c>
      <c r="NH33" s="86">
        <f>AGA!$AJ$259</f>
        <v>0</v>
      </c>
      <c r="NI33" s="86">
        <f>AGA!$AJ$260</f>
        <v>0</v>
      </c>
      <c r="NJ33" s="86">
        <f>AGA!$AJ$261</f>
        <v>0</v>
      </c>
      <c r="NK33" s="86">
        <f>AGA!$AJ$262</f>
        <v>0</v>
      </c>
      <c r="NL33" s="86">
        <f>AGA!$AJ$263</f>
        <v>0</v>
      </c>
      <c r="NM33" s="86">
        <f>AGA!$AJ$264</f>
        <v>0</v>
      </c>
      <c r="NN33" s="86">
        <f>AGA!$AJ$265</f>
        <v>0</v>
      </c>
      <c r="NO33" s="86">
        <f>AGA!$AJ$266</f>
        <v>0</v>
      </c>
      <c r="NP33" s="86">
        <f>AGA!$AJ$267</f>
        <v>0</v>
      </c>
      <c r="NQ33" s="86">
        <f>AGA!$AJ$268</f>
        <v>0</v>
      </c>
      <c r="NR33" s="86">
        <f>AGA!$AJ$270</f>
        <v>0</v>
      </c>
      <c r="NS33" s="86">
        <f>AGA!$AJ$271</f>
        <v>0</v>
      </c>
      <c r="NT33" s="86">
        <f>AGA!$AJ$272</f>
        <v>0</v>
      </c>
      <c r="NU33" s="86">
        <f>AGA!$AJ$273</f>
        <v>0</v>
      </c>
      <c r="NV33" s="86">
        <f>AGA!$AJ$274</f>
        <v>0</v>
      </c>
      <c r="NW33" s="86">
        <f>AGA!$AJ$275</f>
        <v>0</v>
      </c>
      <c r="NX33" s="86">
        <f>AGA!$AJ$276</f>
        <v>0</v>
      </c>
      <c r="NY33" s="86">
        <f>AGA!$AJ$277</f>
        <v>0</v>
      </c>
      <c r="NZ33" s="86">
        <f>AGA!$AJ$278</f>
        <v>0</v>
      </c>
      <c r="OA33" s="86">
        <f>AGA!$AJ$279</f>
        <v>0</v>
      </c>
      <c r="OB33" s="86">
        <f>AGA!$AJ$280</f>
        <v>0</v>
      </c>
      <c r="OC33" s="86">
        <f>AGA!$AJ$281</f>
        <v>0</v>
      </c>
      <c r="OD33" s="86">
        <f>AGA!$AJ$283</f>
        <v>0</v>
      </c>
      <c r="OE33" s="86">
        <f>AGA!$AJ$284</f>
        <v>0</v>
      </c>
      <c r="OF33" s="86">
        <f>AGA!$AJ$285</f>
        <v>0</v>
      </c>
      <c r="OG33" s="86">
        <f>AGA!$AJ$286</f>
        <v>0</v>
      </c>
      <c r="OH33" s="86">
        <f>AGA!$AJ$288</f>
        <v>0</v>
      </c>
      <c r="OI33" s="86">
        <f>AGA!$AJ$289</f>
        <v>0</v>
      </c>
      <c r="OJ33" s="86">
        <f>AGA!$AJ$290</f>
        <v>0</v>
      </c>
      <c r="OK33" s="86">
        <f>AGA!$AJ$291</f>
        <v>0</v>
      </c>
      <c r="OL33" s="86">
        <f>AGA!$AJ$292</f>
        <v>0</v>
      </c>
      <c r="OM33" s="86">
        <f>AGA!$AJ$293</f>
        <v>0</v>
      </c>
      <c r="ON33" s="86">
        <f>AGA!$AJ$294</f>
        <v>0</v>
      </c>
      <c r="OO33" s="86">
        <f>AGA!$AJ$295</f>
        <v>0</v>
      </c>
      <c r="OP33" s="86">
        <f>AGA!$AJ$296</f>
        <v>0</v>
      </c>
      <c r="OQ33" s="86">
        <f>AGA!$AJ$297</f>
        <v>0</v>
      </c>
      <c r="OR33" s="86">
        <f>AGA!$AJ$298</f>
        <v>0</v>
      </c>
      <c r="OS33" s="86">
        <f>AGA!$AJ$299</f>
        <v>0</v>
      </c>
      <c r="OT33" s="86">
        <f>AGA!$AJ$300</f>
        <v>0</v>
      </c>
      <c r="OU33" s="86">
        <f>AGA!$AJ$301</f>
        <v>0</v>
      </c>
      <c r="OV33" s="86">
        <f>AGA!$AJ$302</f>
        <v>0</v>
      </c>
      <c r="OW33" s="86">
        <f>AGA!$AJ$303</f>
        <v>0</v>
      </c>
      <c r="OX33" s="86">
        <f>AGA!$AJ$304</f>
        <v>0</v>
      </c>
      <c r="OY33" s="86">
        <f>AGA!$AJ$305</f>
        <v>0</v>
      </c>
      <c r="OZ33" s="86">
        <f>AGA!$AJ$306</f>
        <v>0</v>
      </c>
      <c r="PA33" s="86">
        <f>AGA!$AJ$307</f>
        <v>0</v>
      </c>
      <c r="PB33" s="86">
        <f>AGA!$AJ$308</f>
        <v>0</v>
      </c>
      <c r="PC33" s="86">
        <f>AGA!$AJ$309</f>
        <v>0</v>
      </c>
      <c r="PD33" s="86">
        <f>AGA!$AJ$310</f>
        <v>0</v>
      </c>
      <c r="PE33" s="86">
        <f>AGA!$AJ$311</f>
        <v>0</v>
      </c>
      <c r="PF33" s="86">
        <f>AGA!$AJ$313</f>
        <v>0</v>
      </c>
    </row>
    <row r="34" spans="1:422" x14ac:dyDescent="0.25">
      <c r="A34" s="86"/>
      <c r="B34" s="225" t="s">
        <v>795</v>
      </c>
      <c r="C34" s="225" t="s">
        <v>485</v>
      </c>
      <c r="D34" s="86" t="s">
        <v>328</v>
      </c>
      <c r="E34" s="86" t="s">
        <v>485</v>
      </c>
      <c r="F34" s="86" t="s">
        <v>425</v>
      </c>
      <c r="G34" s="86" t="s">
        <v>481</v>
      </c>
      <c r="H34" s="86" t="s">
        <v>482</v>
      </c>
      <c r="I34" s="224" t="s">
        <v>337</v>
      </c>
      <c r="J34" s="224" t="s">
        <v>903</v>
      </c>
      <c r="K34" s="224" t="s">
        <v>908</v>
      </c>
      <c r="L34" s="110">
        <v>1</v>
      </c>
      <c r="M34" s="224"/>
      <c r="N34" s="224"/>
      <c r="O34" s="224"/>
      <c r="P34" s="223" t="s">
        <v>508</v>
      </c>
      <c r="Q34" s="86" t="str">
        <f t="shared" ref="Q34:Z43" si="7">IF((VLOOKUP($F34,$O$11:$DO$16,Q$10,FALSE))="Ja","Ja",IF((VLOOKUP($E34,$O$17:$DO$23,Q$10,FALSE))="Ja","Ja",IF((VLOOKUP($F34,$O$11:$DO$16,Q$10,FALSE))="Optie","Optie",IF((VLOOKUP($E34,$O$17:$DO$23,Q$10,FALSE))="Optie","Optie",IF((VLOOKUP($F34,$O$11:$DO$16,Q$10,FALSE))="Nee","Nee",IF((VLOOKUP($E34,$O$17:$DO$23,Q$10,FALSE))= "Nee","Nee",IF((VLOOKUP($F34,$O$11:$DO$16,Q$10,FALSE))="Nvt","Nvt",IF((VLOOKUP($E34,$O$17:$DO$23,Q$10,FALSE))="Nvt","Nvt","Fout"))))))))</f>
        <v>Ja</v>
      </c>
      <c r="R34" s="86" t="str">
        <f t="shared" si="7"/>
        <v>Ja</v>
      </c>
      <c r="S34" s="86" t="str">
        <f t="shared" si="7"/>
        <v>Optie</v>
      </c>
      <c r="T34" s="86" t="str">
        <f t="shared" si="7"/>
        <v>Ja</v>
      </c>
      <c r="U34" s="86" t="str">
        <f t="shared" si="7"/>
        <v>Ja</v>
      </c>
      <c r="V34" s="86" t="str">
        <f t="shared" si="7"/>
        <v>Ja</v>
      </c>
      <c r="W34" s="86" t="str">
        <f t="shared" si="7"/>
        <v>Optie</v>
      </c>
      <c r="X34" s="86" t="str">
        <f t="shared" si="7"/>
        <v>Ja</v>
      </c>
      <c r="Y34" s="86" t="str">
        <f t="shared" si="7"/>
        <v>Optie</v>
      </c>
      <c r="Z34" s="86" t="str">
        <f t="shared" si="7"/>
        <v>Optie</v>
      </c>
      <c r="AA34" s="86" t="str">
        <f t="shared" ref="AA34:AJ43" si="8">IF((VLOOKUP($F34,$O$11:$DO$16,AA$10,FALSE))="Ja","Ja",IF((VLOOKUP($E34,$O$17:$DO$23,AA$10,FALSE))="Ja","Ja",IF((VLOOKUP($F34,$O$11:$DO$16,AA$10,FALSE))="Optie","Optie",IF((VLOOKUP($E34,$O$17:$DO$23,AA$10,FALSE))="Optie","Optie",IF((VLOOKUP($F34,$O$11:$DO$16,AA$10,FALSE))="Nee","Nee",IF((VLOOKUP($E34,$O$17:$DO$23,AA$10,FALSE))= "Nee","Nee",IF((VLOOKUP($F34,$O$11:$DO$16,AA$10,FALSE))="Nvt","Nvt",IF((VLOOKUP($E34,$O$17:$DO$23,AA$10,FALSE))="Nvt","Nvt","Fout"))))))))</f>
        <v>Optie</v>
      </c>
      <c r="AB34" s="86" t="str">
        <f t="shared" si="8"/>
        <v>Fout</v>
      </c>
      <c r="AC34" s="86" t="str">
        <f t="shared" si="8"/>
        <v>Fout</v>
      </c>
      <c r="AD34" s="86" t="str">
        <f t="shared" si="8"/>
        <v>Fout</v>
      </c>
      <c r="AE34" s="86" t="str">
        <f t="shared" si="8"/>
        <v>Fout</v>
      </c>
      <c r="AF34" s="86" t="str">
        <f t="shared" si="8"/>
        <v>Fout</v>
      </c>
      <c r="AG34" s="86" t="str">
        <f t="shared" si="8"/>
        <v>Fout</v>
      </c>
      <c r="AH34" s="86" t="str">
        <f t="shared" si="8"/>
        <v>Fout</v>
      </c>
      <c r="AI34" s="86" t="str">
        <f t="shared" si="8"/>
        <v>Fout</v>
      </c>
      <c r="AJ34" s="86" t="str">
        <f t="shared" si="8"/>
        <v>Fout</v>
      </c>
      <c r="AK34" s="86" t="str">
        <f t="shared" ref="AK34:AT43" si="9">IF((VLOOKUP($F34,$O$11:$DO$16,AK$10,FALSE))="Ja","Ja",IF((VLOOKUP($E34,$O$17:$DO$23,AK$10,FALSE))="Ja","Ja",IF((VLOOKUP($F34,$O$11:$DO$16,AK$10,FALSE))="Optie","Optie",IF((VLOOKUP($E34,$O$17:$DO$23,AK$10,FALSE))="Optie","Optie",IF((VLOOKUP($F34,$O$11:$DO$16,AK$10,FALSE))="Nee","Nee",IF((VLOOKUP($E34,$O$17:$DO$23,AK$10,FALSE))= "Nee","Nee",IF((VLOOKUP($F34,$O$11:$DO$16,AK$10,FALSE))="Nvt","Nvt",IF((VLOOKUP($E34,$O$17:$DO$23,AK$10,FALSE))="Nvt","Nvt","Fout"))))))))</f>
        <v>Fout</v>
      </c>
      <c r="AL34" s="86" t="str">
        <f t="shared" si="9"/>
        <v>Fout</v>
      </c>
      <c r="AM34" s="86" t="str">
        <f t="shared" si="9"/>
        <v>Fout</v>
      </c>
      <c r="AN34" s="86" t="str">
        <f t="shared" si="9"/>
        <v>Fout</v>
      </c>
      <c r="AO34" s="86" t="str">
        <f t="shared" si="9"/>
        <v>Fout</v>
      </c>
      <c r="AP34" s="86" t="str">
        <f t="shared" si="9"/>
        <v>Fout</v>
      </c>
      <c r="AQ34" s="86" t="str">
        <f t="shared" si="9"/>
        <v>Fout</v>
      </c>
      <c r="AR34" s="86" t="str">
        <f t="shared" si="9"/>
        <v>Fout</v>
      </c>
      <c r="AS34" s="86" t="str">
        <f t="shared" si="9"/>
        <v>Fout</v>
      </c>
      <c r="AT34" s="86" t="str">
        <f t="shared" si="9"/>
        <v>Ja</v>
      </c>
      <c r="AU34" s="86" t="str">
        <f t="shared" ref="AU34:BD43" si="10">IF((VLOOKUP($F34,$O$11:$DO$16,AU$10,FALSE))="Ja","Ja",IF((VLOOKUP($E34,$O$17:$DO$23,AU$10,FALSE))="Ja","Ja",IF((VLOOKUP($F34,$O$11:$DO$16,AU$10,FALSE))="Optie","Optie",IF((VLOOKUP($E34,$O$17:$DO$23,AU$10,FALSE))="Optie","Optie",IF((VLOOKUP($F34,$O$11:$DO$16,AU$10,FALSE))="Nee","Nee",IF((VLOOKUP($E34,$O$17:$DO$23,AU$10,FALSE))= "Nee","Nee",IF((VLOOKUP($F34,$O$11:$DO$16,AU$10,FALSE))="Nvt","Nvt",IF((VLOOKUP($E34,$O$17:$DO$23,AU$10,FALSE))="Nvt","Nvt","Fout"))))))))</f>
        <v>Nee</v>
      </c>
      <c r="AV34" s="86" t="str">
        <f t="shared" si="10"/>
        <v>Ja</v>
      </c>
      <c r="AW34" s="86" t="str">
        <f t="shared" si="10"/>
        <v>Ja</v>
      </c>
      <c r="AX34" s="86" t="str">
        <f t="shared" si="10"/>
        <v>Ja</v>
      </c>
      <c r="AY34" s="86" t="str">
        <f t="shared" si="10"/>
        <v>Fout</v>
      </c>
      <c r="AZ34" s="86" t="str">
        <f t="shared" si="10"/>
        <v>Fout</v>
      </c>
      <c r="BA34" s="86" t="str">
        <f t="shared" si="10"/>
        <v>Fout</v>
      </c>
      <c r="BB34" s="86" t="str">
        <f t="shared" si="10"/>
        <v>Fout</v>
      </c>
      <c r="BC34" s="86" t="str">
        <f t="shared" si="10"/>
        <v>Fout</v>
      </c>
      <c r="BD34" s="86" t="str">
        <f t="shared" si="10"/>
        <v>Fout</v>
      </c>
      <c r="BE34" s="86" t="str">
        <f t="shared" ref="BE34:BN43" si="11">IF((VLOOKUP($F34,$O$11:$DO$16,BE$10,FALSE))="Ja","Ja",IF((VLOOKUP($E34,$O$17:$DO$23,BE$10,FALSE))="Ja","Ja",IF((VLOOKUP($F34,$O$11:$DO$16,BE$10,FALSE))="Optie","Optie",IF((VLOOKUP($E34,$O$17:$DO$23,BE$10,FALSE))="Optie","Optie",IF((VLOOKUP($F34,$O$11:$DO$16,BE$10,FALSE))="Nee","Nee",IF((VLOOKUP($E34,$O$17:$DO$23,BE$10,FALSE))= "Nee","Nee",IF((VLOOKUP($F34,$O$11:$DO$16,BE$10,FALSE))="Nvt","Nvt",IF((VLOOKUP($E34,$O$17:$DO$23,BE$10,FALSE))="Nvt","Nvt","Fout"))))))))</f>
        <v>Fout</v>
      </c>
      <c r="BF34" s="86" t="str">
        <f t="shared" si="11"/>
        <v>Fout</v>
      </c>
      <c r="BG34" s="86" t="str">
        <f t="shared" si="11"/>
        <v>Fout</v>
      </c>
      <c r="BH34" s="86" t="str">
        <f t="shared" si="11"/>
        <v>Fout</v>
      </c>
      <c r="BI34" s="86" t="str">
        <f t="shared" si="11"/>
        <v>Fout</v>
      </c>
      <c r="BJ34" s="86" t="str">
        <f t="shared" si="11"/>
        <v>Fout</v>
      </c>
      <c r="BK34" s="86" t="str">
        <f t="shared" si="11"/>
        <v>Fout</v>
      </c>
      <c r="BL34" s="86" t="str">
        <f t="shared" si="11"/>
        <v>Fout</v>
      </c>
      <c r="BM34" s="86" t="str">
        <f t="shared" si="11"/>
        <v>Fout</v>
      </c>
      <c r="BN34" s="86" t="str">
        <f t="shared" si="11"/>
        <v>Fout</v>
      </c>
      <c r="BO34" s="86" t="str">
        <f t="shared" ref="BO34:BX43" si="12">IF((VLOOKUP($F34,$O$11:$DO$16,BO$10,FALSE))="Ja","Ja",IF((VLOOKUP($E34,$O$17:$DO$23,BO$10,FALSE))="Ja","Ja",IF((VLOOKUP($F34,$O$11:$DO$16,BO$10,FALSE))="Optie","Optie",IF((VLOOKUP($E34,$O$17:$DO$23,BO$10,FALSE))="Optie","Optie",IF((VLOOKUP($F34,$O$11:$DO$16,BO$10,FALSE))="Nee","Nee",IF((VLOOKUP($E34,$O$17:$DO$23,BO$10,FALSE))= "Nee","Nee",IF((VLOOKUP($F34,$O$11:$DO$16,BO$10,FALSE))="Nvt","Nvt",IF((VLOOKUP($E34,$O$17:$DO$23,BO$10,FALSE))="Nvt","Nvt","Fout"))))))))</f>
        <v>Fout</v>
      </c>
      <c r="BP34" s="86" t="str">
        <f t="shared" si="12"/>
        <v>Fout</v>
      </c>
      <c r="BQ34" s="86" t="str">
        <f t="shared" si="12"/>
        <v>Fout</v>
      </c>
      <c r="BR34" s="86" t="str">
        <f t="shared" si="12"/>
        <v>Fout</v>
      </c>
      <c r="BS34" s="86" t="str">
        <f t="shared" si="12"/>
        <v>Fout</v>
      </c>
      <c r="BT34" s="86" t="str">
        <f t="shared" si="12"/>
        <v>Fout</v>
      </c>
      <c r="BU34" s="86" t="str">
        <f t="shared" si="12"/>
        <v>Fout</v>
      </c>
      <c r="BV34" s="86" t="str">
        <f t="shared" si="12"/>
        <v>Fout</v>
      </c>
      <c r="BW34" s="86" t="str">
        <f t="shared" si="12"/>
        <v>Fout</v>
      </c>
      <c r="BX34" s="86" t="str">
        <f t="shared" si="12"/>
        <v>Fout</v>
      </c>
      <c r="BY34" s="86" t="str">
        <f t="shared" ref="BY34:CH43" si="13">IF((VLOOKUP($F34,$O$11:$DO$16,BY$10,FALSE))="Ja","Ja",IF((VLOOKUP($E34,$O$17:$DO$23,BY$10,FALSE))="Ja","Ja",IF((VLOOKUP($F34,$O$11:$DO$16,BY$10,FALSE))="Optie","Optie",IF((VLOOKUP($E34,$O$17:$DO$23,BY$10,FALSE))="Optie","Optie",IF((VLOOKUP($F34,$O$11:$DO$16,BY$10,FALSE))="Nee","Nee",IF((VLOOKUP($E34,$O$17:$DO$23,BY$10,FALSE))= "Nee","Nee",IF((VLOOKUP($F34,$O$11:$DO$16,BY$10,FALSE))="Nvt","Nvt",IF((VLOOKUP($E34,$O$17:$DO$23,BY$10,FALSE))="Nvt","Nvt","Fout"))))))))</f>
        <v>Fout</v>
      </c>
      <c r="BZ34" s="86" t="str">
        <f t="shared" si="13"/>
        <v>Fout</v>
      </c>
      <c r="CA34" s="86" t="str">
        <f t="shared" si="13"/>
        <v>Fout</v>
      </c>
      <c r="CB34" s="86" t="str">
        <f t="shared" si="13"/>
        <v>Fout</v>
      </c>
      <c r="CC34" s="86" t="str">
        <f t="shared" si="13"/>
        <v>Fout</v>
      </c>
      <c r="CD34" s="86" t="str">
        <f t="shared" si="13"/>
        <v>Fout</v>
      </c>
      <c r="CE34" s="86" t="str">
        <f t="shared" si="13"/>
        <v>Fout</v>
      </c>
      <c r="CF34" s="86" t="str">
        <f t="shared" si="13"/>
        <v>Fout</v>
      </c>
      <c r="CG34" s="86" t="str">
        <f t="shared" si="13"/>
        <v>Fout</v>
      </c>
      <c r="CH34" s="86" t="str">
        <f t="shared" si="13"/>
        <v>Fout</v>
      </c>
      <c r="CI34" s="86" t="str">
        <f t="shared" ref="CI34:CR43" si="14">IF((VLOOKUP($F34,$O$11:$DO$16,CI$10,FALSE))="Ja","Ja",IF((VLOOKUP($E34,$O$17:$DO$23,CI$10,FALSE))="Ja","Ja",IF((VLOOKUP($F34,$O$11:$DO$16,CI$10,FALSE))="Optie","Optie",IF((VLOOKUP($E34,$O$17:$DO$23,CI$10,FALSE))="Optie","Optie",IF((VLOOKUP($F34,$O$11:$DO$16,CI$10,FALSE))="Nee","Nee",IF((VLOOKUP($E34,$O$17:$DO$23,CI$10,FALSE))= "Nee","Nee",IF((VLOOKUP($F34,$O$11:$DO$16,CI$10,FALSE))="Nvt","Nvt",IF((VLOOKUP($E34,$O$17:$DO$23,CI$10,FALSE))="Nvt","Nvt","Fout"))))))))</f>
        <v>Fout</v>
      </c>
      <c r="CJ34" s="86" t="str">
        <f t="shared" si="14"/>
        <v>Ja</v>
      </c>
      <c r="CK34" s="86" t="str">
        <f t="shared" si="14"/>
        <v>Ja</v>
      </c>
      <c r="CL34" s="86" t="str">
        <f t="shared" si="14"/>
        <v>Ja</v>
      </c>
      <c r="CM34" s="86" t="str">
        <f t="shared" si="14"/>
        <v>Ja</v>
      </c>
      <c r="CN34" s="86" t="str">
        <f t="shared" si="14"/>
        <v>Ja</v>
      </c>
      <c r="CO34" s="86" t="str">
        <f t="shared" si="14"/>
        <v>Ja</v>
      </c>
      <c r="CP34" s="86" t="str">
        <f t="shared" si="14"/>
        <v>Ja</v>
      </c>
      <c r="CQ34" s="86" t="str">
        <f t="shared" si="14"/>
        <v>Ja</v>
      </c>
      <c r="CR34" s="86" t="str">
        <f t="shared" si="14"/>
        <v>Nee</v>
      </c>
      <c r="CS34" s="86" t="str">
        <f t="shared" ref="CS34:DB43" si="15">IF((VLOOKUP($F34,$O$11:$DO$16,CS$10,FALSE))="Ja","Ja",IF((VLOOKUP($E34,$O$17:$DO$23,CS$10,FALSE))="Ja","Ja",IF((VLOOKUP($F34,$O$11:$DO$16,CS$10,FALSE))="Optie","Optie",IF((VLOOKUP($E34,$O$17:$DO$23,CS$10,FALSE))="Optie","Optie",IF((VLOOKUP($F34,$O$11:$DO$16,CS$10,FALSE))="Nee","Nee",IF((VLOOKUP($E34,$O$17:$DO$23,CS$10,FALSE))= "Nee","Nee",IF((VLOOKUP($F34,$O$11:$DO$16,CS$10,FALSE))="Nvt","Nvt",IF((VLOOKUP($E34,$O$17:$DO$23,CS$10,FALSE))="Nvt","Nvt","Fout"))))))))</f>
        <v>Nee</v>
      </c>
      <c r="CT34" s="86" t="str">
        <f t="shared" si="15"/>
        <v>Fout</v>
      </c>
      <c r="CU34" s="86" t="str">
        <f t="shared" si="15"/>
        <v>Fout</v>
      </c>
      <c r="CV34" s="86" t="str">
        <f t="shared" si="15"/>
        <v>Fout</v>
      </c>
      <c r="CW34" s="86" t="str">
        <f t="shared" si="15"/>
        <v>Fout</v>
      </c>
      <c r="CX34" s="86" t="str">
        <f t="shared" si="15"/>
        <v>Fout</v>
      </c>
      <c r="CY34" s="86" t="str">
        <f t="shared" si="15"/>
        <v>Fout</v>
      </c>
      <c r="CZ34" s="86" t="str">
        <f t="shared" si="15"/>
        <v>Ja</v>
      </c>
      <c r="DA34" s="86" t="str">
        <f t="shared" si="15"/>
        <v>Ja</v>
      </c>
      <c r="DB34" s="86" t="str">
        <f t="shared" si="15"/>
        <v>Optie</v>
      </c>
      <c r="DC34" s="86" t="str">
        <f t="shared" ref="DC34:DO43" si="16">IF((VLOOKUP($F34,$O$11:$DO$16,DC$10,FALSE))="Ja","Ja",IF((VLOOKUP($E34,$O$17:$DO$23,DC$10,FALSE))="Ja","Ja",IF((VLOOKUP($F34,$O$11:$DO$16,DC$10,FALSE))="Optie","Optie",IF((VLOOKUP($E34,$O$17:$DO$23,DC$10,FALSE))="Optie","Optie",IF((VLOOKUP($F34,$O$11:$DO$16,DC$10,FALSE))="Nee","Nee",IF((VLOOKUP($E34,$O$17:$DO$23,DC$10,FALSE))= "Nee","Nee",IF((VLOOKUP($F34,$O$11:$DO$16,DC$10,FALSE))="Nvt","Nvt",IF((VLOOKUP($E34,$O$17:$DO$23,DC$10,FALSE))="Nvt","Nvt","Fout"))))))))</f>
        <v>Ja</v>
      </c>
      <c r="DD34" s="86" t="str">
        <f t="shared" si="16"/>
        <v>Ja</v>
      </c>
      <c r="DE34" s="86" t="str">
        <f t="shared" si="16"/>
        <v>Ja</v>
      </c>
      <c r="DF34" s="86" t="str">
        <f t="shared" si="16"/>
        <v>Ja</v>
      </c>
      <c r="DG34" s="86" t="str">
        <f t="shared" si="16"/>
        <v>Ja</v>
      </c>
      <c r="DH34" s="86" t="str">
        <f t="shared" si="16"/>
        <v>Nee</v>
      </c>
      <c r="DI34" s="86" t="str">
        <f t="shared" si="16"/>
        <v>Ja</v>
      </c>
      <c r="DJ34" s="86" t="str">
        <f t="shared" si="16"/>
        <v>Ja</v>
      </c>
      <c r="DK34" s="86" t="str">
        <f t="shared" si="16"/>
        <v>Optie</v>
      </c>
      <c r="DL34" s="86" t="str">
        <f t="shared" si="16"/>
        <v>Ja</v>
      </c>
      <c r="DM34" s="86" t="str">
        <f t="shared" si="16"/>
        <v>Ja</v>
      </c>
      <c r="DN34" s="86" t="str">
        <f t="shared" si="16"/>
        <v>Fout</v>
      </c>
      <c r="DO34" s="86" t="str">
        <f t="shared" si="16"/>
        <v>Fout</v>
      </c>
      <c r="DP34" s="223" t="s">
        <v>893</v>
      </c>
      <c r="DQ34" s="86" t="e">
        <f t="shared" ref="DQ34:DZ43" si="17">IF((VLOOKUP($D34,$O$24:$PF$33,DQ$10,FALSE))="Ja","Ja",IF((VLOOKUP($E34,$O$17:$PF$23,DQ$10,FALSE))="Ja","Ja",IF((VLOOKUP($D34,$O$24:$PF$33,DQ$10,FALSE))="Optie","Optie",IF((VLOOKUP($E34,$O$17:$PF$23,DQ$10,FALSE))="Optie","Optie",IF((VLOOKUP($D34,$O$24:$PF$33,DQ$10,FALSE))="Nee","Nee",IF((VLOOKUP($E34,$O$17:$PF$23,DQ$10,FALSE))= "Nee","Nee",IF((VLOOKUP($D34,$O$24:$PF$33,DQ$10,FALSE))="Nvt","Nvt",IF((VLOOKUP($E34,$O$17:$PF$23,DQ$10,FALSE))="Nvt","Nvt","Fout"))))))))</f>
        <v>#N/A</v>
      </c>
      <c r="DR34" s="86" t="e">
        <f t="shared" si="17"/>
        <v>#N/A</v>
      </c>
      <c r="DS34" s="86" t="e">
        <f t="shared" si="17"/>
        <v>#N/A</v>
      </c>
      <c r="DT34" s="86" t="e">
        <f t="shared" si="17"/>
        <v>#N/A</v>
      </c>
      <c r="DU34" s="86" t="e">
        <f t="shared" si="17"/>
        <v>#N/A</v>
      </c>
      <c r="DV34" s="86" t="e">
        <f t="shared" si="17"/>
        <v>#N/A</v>
      </c>
      <c r="DW34" s="86" t="e">
        <f t="shared" si="17"/>
        <v>#N/A</v>
      </c>
      <c r="DX34" s="86" t="e">
        <f t="shared" si="17"/>
        <v>#N/A</v>
      </c>
      <c r="DY34" s="86" t="e">
        <f t="shared" si="17"/>
        <v>#N/A</v>
      </c>
      <c r="DZ34" s="86" t="e">
        <f t="shared" si="17"/>
        <v>#N/A</v>
      </c>
      <c r="EA34" s="86" t="e">
        <f t="shared" ref="EA34:EJ43" si="18">IF((VLOOKUP($D34,$O$24:$PF$33,EA$10,FALSE))="Ja","Ja",IF((VLOOKUP($E34,$O$17:$PF$23,EA$10,FALSE))="Ja","Ja",IF((VLOOKUP($D34,$O$24:$PF$33,EA$10,FALSE))="Optie","Optie",IF((VLOOKUP($E34,$O$17:$PF$23,EA$10,FALSE))="Optie","Optie",IF((VLOOKUP($D34,$O$24:$PF$33,EA$10,FALSE))="Nee","Nee",IF((VLOOKUP($E34,$O$17:$PF$23,EA$10,FALSE))= "Nee","Nee",IF((VLOOKUP($D34,$O$24:$PF$33,EA$10,FALSE))="Nvt","Nvt",IF((VLOOKUP($E34,$O$17:$PF$23,EA$10,FALSE))="Nvt","Nvt","Fout"))))))))</f>
        <v>#N/A</v>
      </c>
      <c r="EB34" s="86" t="e">
        <f t="shared" si="18"/>
        <v>#N/A</v>
      </c>
      <c r="EC34" s="86" t="e">
        <f t="shared" si="18"/>
        <v>#N/A</v>
      </c>
      <c r="ED34" s="86" t="e">
        <f t="shared" si="18"/>
        <v>#N/A</v>
      </c>
      <c r="EE34" s="86" t="e">
        <f t="shared" si="18"/>
        <v>#N/A</v>
      </c>
      <c r="EF34" s="86" t="e">
        <f t="shared" si="18"/>
        <v>#N/A</v>
      </c>
      <c r="EG34" s="86" t="e">
        <f t="shared" si="18"/>
        <v>#N/A</v>
      </c>
      <c r="EH34" s="86" t="e">
        <f t="shared" si="18"/>
        <v>#N/A</v>
      </c>
      <c r="EI34" s="86" t="e">
        <f t="shared" si="18"/>
        <v>#N/A</v>
      </c>
      <c r="EJ34" s="86" t="e">
        <f t="shared" si="18"/>
        <v>#N/A</v>
      </c>
      <c r="EK34" s="86" t="e">
        <f t="shared" ref="EK34:ET43" si="19">IF((VLOOKUP($D34,$O$24:$PF$33,EK$10,FALSE))="Ja","Ja",IF((VLOOKUP($E34,$O$17:$PF$23,EK$10,FALSE))="Ja","Ja",IF((VLOOKUP($D34,$O$24:$PF$33,EK$10,FALSE))="Optie","Optie",IF((VLOOKUP($E34,$O$17:$PF$23,EK$10,FALSE))="Optie","Optie",IF((VLOOKUP($D34,$O$24:$PF$33,EK$10,FALSE))="Nee","Nee",IF((VLOOKUP($E34,$O$17:$PF$23,EK$10,FALSE))= "Nee","Nee",IF((VLOOKUP($D34,$O$24:$PF$33,EK$10,FALSE))="Nvt","Nvt",IF((VLOOKUP($E34,$O$17:$PF$23,EK$10,FALSE))="Nvt","Nvt","Fout"))))))))</f>
        <v>#N/A</v>
      </c>
      <c r="EL34" s="86" t="e">
        <f t="shared" si="19"/>
        <v>#N/A</v>
      </c>
      <c r="EM34" s="86" t="e">
        <f t="shared" si="19"/>
        <v>#N/A</v>
      </c>
      <c r="EN34" s="86" t="e">
        <f t="shared" si="19"/>
        <v>#N/A</v>
      </c>
      <c r="EO34" s="86" t="e">
        <f t="shared" si="19"/>
        <v>#N/A</v>
      </c>
      <c r="EP34" s="86" t="e">
        <f t="shared" si="19"/>
        <v>#N/A</v>
      </c>
      <c r="EQ34" s="86" t="e">
        <f t="shared" si="19"/>
        <v>#N/A</v>
      </c>
      <c r="ER34" s="86" t="e">
        <f t="shared" si="19"/>
        <v>#N/A</v>
      </c>
      <c r="ES34" s="86" t="e">
        <f t="shared" si="19"/>
        <v>#N/A</v>
      </c>
      <c r="ET34" s="86" t="e">
        <f t="shared" si="19"/>
        <v>#N/A</v>
      </c>
      <c r="EU34" s="86" t="e">
        <f t="shared" ref="EU34:FD43" si="20">IF((VLOOKUP($D34,$O$24:$PF$33,EU$10,FALSE))="Ja","Ja",IF((VLOOKUP($E34,$O$17:$PF$23,EU$10,FALSE))="Ja","Ja",IF((VLOOKUP($D34,$O$24:$PF$33,EU$10,FALSE))="Optie","Optie",IF((VLOOKUP($E34,$O$17:$PF$23,EU$10,FALSE))="Optie","Optie",IF((VLOOKUP($D34,$O$24:$PF$33,EU$10,FALSE))="Nee","Nee",IF((VLOOKUP($E34,$O$17:$PF$23,EU$10,FALSE))= "Nee","Nee",IF((VLOOKUP($D34,$O$24:$PF$33,EU$10,FALSE))="Nvt","Nvt",IF((VLOOKUP($E34,$O$17:$PF$23,EU$10,FALSE))="Nvt","Nvt","Fout"))))))))</f>
        <v>#N/A</v>
      </c>
      <c r="EV34" s="86" t="e">
        <f t="shared" si="20"/>
        <v>#N/A</v>
      </c>
      <c r="EW34" s="86" t="e">
        <f t="shared" si="20"/>
        <v>#N/A</v>
      </c>
      <c r="EX34" s="86" t="e">
        <f t="shared" si="20"/>
        <v>#N/A</v>
      </c>
      <c r="EY34" s="86" t="e">
        <f t="shared" si="20"/>
        <v>#N/A</v>
      </c>
      <c r="EZ34" s="86" t="e">
        <f t="shared" si="20"/>
        <v>#N/A</v>
      </c>
      <c r="FA34" s="86" t="e">
        <f t="shared" si="20"/>
        <v>#N/A</v>
      </c>
      <c r="FB34" s="86" t="e">
        <f t="shared" si="20"/>
        <v>#N/A</v>
      </c>
      <c r="FC34" s="86" t="e">
        <f t="shared" si="20"/>
        <v>#N/A</v>
      </c>
      <c r="FD34" s="86" t="e">
        <f t="shared" si="20"/>
        <v>#N/A</v>
      </c>
      <c r="FE34" s="86" t="e">
        <f t="shared" ref="FE34:FN43" si="21">IF((VLOOKUP($D34,$O$24:$PF$33,FE$10,FALSE))="Ja","Ja",IF((VLOOKUP($E34,$O$17:$PF$23,FE$10,FALSE))="Ja","Ja",IF((VLOOKUP($D34,$O$24:$PF$33,FE$10,FALSE))="Optie","Optie",IF((VLOOKUP($E34,$O$17:$PF$23,FE$10,FALSE))="Optie","Optie",IF((VLOOKUP($D34,$O$24:$PF$33,FE$10,FALSE))="Nee","Nee",IF((VLOOKUP($E34,$O$17:$PF$23,FE$10,FALSE))= "Nee","Nee",IF((VLOOKUP($D34,$O$24:$PF$33,FE$10,FALSE))="Nvt","Nvt",IF((VLOOKUP($E34,$O$17:$PF$23,FE$10,FALSE))="Nvt","Nvt","Fout"))))))))</f>
        <v>#N/A</v>
      </c>
      <c r="FF34" s="86" t="e">
        <f t="shared" si="21"/>
        <v>#N/A</v>
      </c>
      <c r="FG34" s="86" t="e">
        <f t="shared" si="21"/>
        <v>#N/A</v>
      </c>
      <c r="FH34" s="86" t="e">
        <f t="shared" si="21"/>
        <v>#N/A</v>
      </c>
      <c r="FI34" s="86" t="e">
        <f t="shared" si="21"/>
        <v>#N/A</v>
      </c>
      <c r="FJ34" s="86" t="e">
        <f t="shared" si="21"/>
        <v>#N/A</v>
      </c>
      <c r="FK34" s="86" t="e">
        <f t="shared" si="21"/>
        <v>#N/A</v>
      </c>
      <c r="FL34" s="86" t="e">
        <f t="shared" si="21"/>
        <v>#N/A</v>
      </c>
      <c r="FM34" s="86" t="e">
        <f t="shared" si="21"/>
        <v>#N/A</v>
      </c>
      <c r="FN34" s="86" t="e">
        <f t="shared" si="21"/>
        <v>#N/A</v>
      </c>
      <c r="FO34" s="86" t="e">
        <f t="shared" ref="FO34:FX43" si="22">IF((VLOOKUP($D34,$O$24:$PF$33,FO$10,FALSE))="Ja","Ja",IF((VLOOKUP($E34,$O$17:$PF$23,FO$10,FALSE))="Ja","Ja",IF((VLOOKUP($D34,$O$24:$PF$33,FO$10,FALSE))="Optie","Optie",IF((VLOOKUP($E34,$O$17:$PF$23,FO$10,FALSE))="Optie","Optie",IF((VLOOKUP($D34,$O$24:$PF$33,FO$10,FALSE))="Nee","Nee",IF((VLOOKUP($E34,$O$17:$PF$23,FO$10,FALSE))= "Nee","Nee",IF((VLOOKUP($D34,$O$24:$PF$33,FO$10,FALSE))="Nvt","Nvt",IF((VLOOKUP($E34,$O$17:$PF$23,FO$10,FALSE))="Nvt","Nvt","Fout"))))))))</f>
        <v>#N/A</v>
      </c>
      <c r="FP34" s="86" t="e">
        <f t="shared" si="22"/>
        <v>#N/A</v>
      </c>
      <c r="FQ34" s="86" t="e">
        <f t="shared" si="22"/>
        <v>#N/A</v>
      </c>
      <c r="FR34" s="86" t="e">
        <f t="shared" si="22"/>
        <v>#N/A</v>
      </c>
      <c r="FS34" s="86" t="e">
        <f t="shared" si="22"/>
        <v>#N/A</v>
      </c>
      <c r="FT34" s="86" t="e">
        <f t="shared" si="22"/>
        <v>#N/A</v>
      </c>
      <c r="FU34" s="86" t="e">
        <f t="shared" si="22"/>
        <v>#N/A</v>
      </c>
      <c r="FV34" s="86" t="e">
        <f t="shared" si="22"/>
        <v>#N/A</v>
      </c>
      <c r="FW34" s="86" t="e">
        <f t="shared" si="22"/>
        <v>#N/A</v>
      </c>
      <c r="FX34" s="86" t="e">
        <f t="shared" si="22"/>
        <v>#N/A</v>
      </c>
      <c r="FY34" s="86" t="e">
        <f t="shared" ref="FY34:GH43" si="23">IF((VLOOKUP($D34,$O$24:$PF$33,FY$10,FALSE))="Ja","Ja",IF((VLOOKUP($E34,$O$17:$PF$23,FY$10,FALSE))="Ja","Ja",IF((VLOOKUP($D34,$O$24:$PF$33,FY$10,FALSE))="Optie","Optie",IF((VLOOKUP($E34,$O$17:$PF$23,FY$10,FALSE))="Optie","Optie",IF((VLOOKUP($D34,$O$24:$PF$33,FY$10,FALSE))="Nee","Nee",IF((VLOOKUP($E34,$O$17:$PF$23,FY$10,FALSE))= "Nee","Nee",IF((VLOOKUP($D34,$O$24:$PF$33,FY$10,FALSE))="Nvt","Nvt",IF((VLOOKUP($E34,$O$17:$PF$23,FY$10,FALSE))="Nvt","Nvt","Fout"))))))))</f>
        <v>#N/A</v>
      </c>
      <c r="FZ34" s="86" t="e">
        <f t="shared" si="23"/>
        <v>#N/A</v>
      </c>
      <c r="GA34" s="86" t="e">
        <f t="shared" si="23"/>
        <v>#N/A</v>
      </c>
      <c r="GB34" s="86" t="e">
        <f t="shared" si="23"/>
        <v>#N/A</v>
      </c>
      <c r="GC34" s="86" t="e">
        <f t="shared" si="23"/>
        <v>#N/A</v>
      </c>
      <c r="GD34" s="86" t="e">
        <f t="shared" si="23"/>
        <v>#N/A</v>
      </c>
      <c r="GE34" s="86" t="e">
        <f t="shared" si="23"/>
        <v>#N/A</v>
      </c>
      <c r="GF34" s="86" t="e">
        <f t="shared" si="23"/>
        <v>#N/A</v>
      </c>
      <c r="GG34" s="86" t="e">
        <f t="shared" si="23"/>
        <v>#N/A</v>
      </c>
      <c r="GH34" s="86" t="e">
        <f t="shared" si="23"/>
        <v>#N/A</v>
      </c>
      <c r="GI34" s="86" t="e">
        <f t="shared" ref="GI34:GR43" si="24">IF((VLOOKUP($D34,$O$24:$PF$33,GI$10,FALSE))="Ja","Ja",IF((VLOOKUP($E34,$O$17:$PF$23,GI$10,FALSE))="Ja","Ja",IF((VLOOKUP($D34,$O$24:$PF$33,GI$10,FALSE))="Optie","Optie",IF((VLOOKUP($E34,$O$17:$PF$23,GI$10,FALSE))="Optie","Optie",IF((VLOOKUP($D34,$O$24:$PF$33,GI$10,FALSE))="Nee","Nee",IF((VLOOKUP($E34,$O$17:$PF$23,GI$10,FALSE))= "Nee","Nee",IF((VLOOKUP($D34,$O$24:$PF$33,GI$10,FALSE))="Nvt","Nvt",IF((VLOOKUP($E34,$O$17:$PF$23,GI$10,FALSE))="Nvt","Nvt","Fout"))))))))</f>
        <v>#N/A</v>
      </c>
      <c r="GJ34" s="86" t="e">
        <f t="shared" si="24"/>
        <v>#N/A</v>
      </c>
      <c r="GK34" s="86" t="e">
        <f t="shared" si="24"/>
        <v>#N/A</v>
      </c>
      <c r="GL34" s="86" t="e">
        <f t="shared" si="24"/>
        <v>#N/A</v>
      </c>
      <c r="GM34" s="86" t="e">
        <f t="shared" si="24"/>
        <v>#N/A</v>
      </c>
      <c r="GN34" s="86" t="e">
        <f t="shared" si="24"/>
        <v>#N/A</v>
      </c>
      <c r="GO34" s="86" t="e">
        <f t="shared" si="24"/>
        <v>#N/A</v>
      </c>
      <c r="GP34" s="86" t="e">
        <f t="shared" si="24"/>
        <v>#N/A</v>
      </c>
      <c r="GQ34" s="86" t="e">
        <f t="shared" si="24"/>
        <v>#N/A</v>
      </c>
      <c r="GR34" s="86" t="e">
        <f t="shared" si="24"/>
        <v>#N/A</v>
      </c>
      <c r="GS34" s="86" t="e">
        <f t="shared" ref="GS34:HB43" si="25">IF((VLOOKUP($D34,$O$24:$PF$33,GS$10,FALSE))="Ja","Ja",IF((VLOOKUP($E34,$O$17:$PF$23,GS$10,FALSE))="Ja","Ja",IF((VLOOKUP($D34,$O$24:$PF$33,GS$10,FALSE))="Optie","Optie",IF((VLOOKUP($E34,$O$17:$PF$23,GS$10,FALSE))="Optie","Optie",IF((VLOOKUP($D34,$O$24:$PF$33,GS$10,FALSE))="Nee","Nee",IF((VLOOKUP($E34,$O$17:$PF$23,GS$10,FALSE))= "Nee","Nee",IF((VLOOKUP($D34,$O$24:$PF$33,GS$10,FALSE))="Nvt","Nvt",IF((VLOOKUP($E34,$O$17:$PF$23,GS$10,FALSE))="Nvt","Nvt","Fout"))))))))</f>
        <v>#N/A</v>
      </c>
      <c r="GT34" s="86" t="e">
        <f t="shared" si="25"/>
        <v>#N/A</v>
      </c>
      <c r="GU34" s="86" t="e">
        <f t="shared" si="25"/>
        <v>#N/A</v>
      </c>
      <c r="GV34" s="86" t="e">
        <f t="shared" si="25"/>
        <v>#N/A</v>
      </c>
      <c r="GW34" s="86" t="e">
        <f t="shared" si="25"/>
        <v>#N/A</v>
      </c>
      <c r="GX34" s="86" t="e">
        <f t="shared" si="25"/>
        <v>#N/A</v>
      </c>
      <c r="GY34" s="86" t="e">
        <f t="shared" si="25"/>
        <v>#N/A</v>
      </c>
      <c r="GZ34" s="86" t="e">
        <f t="shared" si="25"/>
        <v>#N/A</v>
      </c>
      <c r="HA34" s="86" t="e">
        <f t="shared" si="25"/>
        <v>#N/A</v>
      </c>
      <c r="HB34" s="86" t="e">
        <f t="shared" si="25"/>
        <v>#N/A</v>
      </c>
      <c r="HC34" s="86" t="e">
        <f t="shared" ref="HC34:HL43" si="26">IF((VLOOKUP($D34,$O$24:$PF$33,HC$10,FALSE))="Ja","Ja",IF((VLOOKUP($E34,$O$17:$PF$23,HC$10,FALSE))="Ja","Ja",IF((VLOOKUP($D34,$O$24:$PF$33,HC$10,FALSE))="Optie","Optie",IF((VLOOKUP($E34,$O$17:$PF$23,HC$10,FALSE))="Optie","Optie",IF((VLOOKUP($D34,$O$24:$PF$33,HC$10,FALSE))="Nee","Nee",IF((VLOOKUP($E34,$O$17:$PF$23,HC$10,FALSE))= "Nee","Nee",IF((VLOOKUP($D34,$O$24:$PF$33,HC$10,FALSE))="Nvt","Nvt",IF((VLOOKUP($E34,$O$17:$PF$23,HC$10,FALSE))="Nvt","Nvt","Fout"))))))))</f>
        <v>#N/A</v>
      </c>
      <c r="HD34" s="86" t="e">
        <f t="shared" si="26"/>
        <v>#N/A</v>
      </c>
      <c r="HE34" s="86" t="e">
        <f t="shared" si="26"/>
        <v>#N/A</v>
      </c>
      <c r="HF34" s="86" t="e">
        <f t="shared" si="26"/>
        <v>#N/A</v>
      </c>
      <c r="HG34" s="86" t="e">
        <f t="shared" si="26"/>
        <v>#N/A</v>
      </c>
      <c r="HH34" s="86" t="e">
        <f t="shared" si="26"/>
        <v>#N/A</v>
      </c>
      <c r="HI34" s="86" t="e">
        <f t="shared" si="26"/>
        <v>#N/A</v>
      </c>
      <c r="HJ34" s="86" t="e">
        <f t="shared" si="26"/>
        <v>#N/A</v>
      </c>
      <c r="HK34" s="86" t="e">
        <f t="shared" si="26"/>
        <v>#N/A</v>
      </c>
      <c r="HL34" s="86" t="e">
        <f t="shared" si="26"/>
        <v>#N/A</v>
      </c>
      <c r="HM34" s="86" t="e">
        <f t="shared" ref="HM34:HV43" si="27">IF((VLOOKUP($D34,$O$24:$PF$33,HM$10,FALSE))="Ja","Ja",IF((VLOOKUP($E34,$O$17:$PF$23,HM$10,FALSE))="Ja","Ja",IF((VLOOKUP($D34,$O$24:$PF$33,HM$10,FALSE))="Optie","Optie",IF((VLOOKUP($E34,$O$17:$PF$23,HM$10,FALSE))="Optie","Optie",IF((VLOOKUP($D34,$O$24:$PF$33,HM$10,FALSE))="Nee","Nee",IF((VLOOKUP($E34,$O$17:$PF$23,HM$10,FALSE))= "Nee","Nee",IF((VLOOKUP($D34,$O$24:$PF$33,HM$10,FALSE))="Nvt","Nvt",IF((VLOOKUP($E34,$O$17:$PF$23,HM$10,FALSE))="Nvt","Nvt","Fout"))))))))</f>
        <v>#N/A</v>
      </c>
      <c r="HN34" s="86" t="e">
        <f t="shared" si="27"/>
        <v>#N/A</v>
      </c>
      <c r="HO34" s="86" t="e">
        <f t="shared" si="27"/>
        <v>#N/A</v>
      </c>
      <c r="HP34" s="86" t="e">
        <f t="shared" si="27"/>
        <v>#N/A</v>
      </c>
      <c r="HQ34" s="86" t="e">
        <f t="shared" si="27"/>
        <v>#N/A</v>
      </c>
      <c r="HR34" s="86" t="e">
        <f t="shared" si="27"/>
        <v>#N/A</v>
      </c>
      <c r="HS34" s="86" t="e">
        <f t="shared" si="27"/>
        <v>#N/A</v>
      </c>
      <c r="HT34" s="86" t="e">
        <f t="shared" si="27"/>
        <v>#N/A</v>
      </c>
      <c r="HU34" s="86" t="e">
        <f t="shared" si="27"/>
        <v>#N/A</v>
      </c>
      <c r="HV34" s="86" t="e">
        <f t="shared" si="27"/>
        <v>#N/A</v>
      </c>
      <c r="HW34" s="86" t="e">
        <f t="shared" ref="HW34:IF43" si="28">IF((VLOOKUP($D34,$O$24:$PF$33,HW$10,FALSE))="Ja","Ja",IF((VLOOKUP($E34,$O$17:$PF$23,HW$10,FALSE))="Ja","Ja",IF((VLOOKUP($D34,$O$24:$PF$33,HW$10,FALSE))="Optie","Optie",IF((VLOOKUP($E34,$O$17:$PF$23,HW$10,FALSE))="Optie","Optie",IF((VLOOKUP($D34,$O$24:$PF$33,HW$10,FALSE))="Nee","Nee",IF((VLOOKUP($E34,$O$17:$PF$23,HW$10,FALSE))= "Nee","Nee",IF((VLOOKUP($D34,$O$24:$PF$33,HW$10,FALSE))="Nvt","Nvt",IF((VLOOKUP($E34,$O$17:$PF$23,HW$10,FALSE))="Nvt","Nvt","Fout"))))))))</f>
        <v>#N/A</v>
      </c>
      <c r="HX34" s="86" t="e">
        <f t="shared" si="28"/>
        <v>#N/A</v>
      </c>
      <c r="HY34" s="86" t="e">
        <f t="shared" si="28"/>
        <v>#N/A</v>
      </c>
      <c r="HZ34" s="86" t="e">
        <f t="shared" si="28"/>
        <v>#N/A</v>
      </c>
      <c r="IA34" s="86" t="e">
        <f t="shared" si="28"/>
        <v>#N/A</v>
      </c>
      <c r="IB34" s="86" t="e">
        <f t="shared" si="28"/>
        <v>#N/A</v>
      </c>
      <c r="IC34" s="86" t="e">
        <f t="shared" si="28"/>
        <v>#N/A</v>
      </c>
      <c r="ID34" s="86" t="e">
        <f t="shared" si="28"/>
        <v>#N/A</v>
      </c>
      <c r="IE34" s="86" t="e">
        <f t="shared" si="28"/>
        <v>#N/A</v>
      </c>
      <c r="IF34" s="86" t="e">
        <f t="shared" si="28"/>
        <v>#N/A</v>
      </c>
      <c r="IG34" s="86" t="e">
        <f t="shared" ref="IG34:IP43" si="29">IF((VLOOKUP($D34,$O$24:$PF$33,IG$10,FALSE))="Ja","Ja",IF((VLOOKUP($E34,$O$17:$PF$23,IG$10,FALSE))="Ja","Ja",IF((VLOOKUP($D34,$O$24:$PF$33,IG$10,FALSE))="Optie","Optie",IF((VLOOKUP($E34,$O$17:$PF$23,IG$10,FALSE))="Optie","Optie",IF((VLOOKUP($D34,$O$24:$PF$33,IG$10,FALSE))="Nee","Nee",IF((VLOOKUP($E34,$O$17:$PF$23,IG$10,FALSE))= "Nee","Nee",IF((VLOOKUP($D34,$O$24:$PF$33,IG$10,FALSE))="Nvt","Nvt",IF((VLOOKUP($E34,$O$17:$PF$23,IG$10,FALSE))="Nvt","Nvt","Fout"))))))))</f>
        <v>#N/A</v>
      </c>
      <c r="IH34" s="86" t="e">
        <f t="shared" si="29"/>
        <v>#N/A</v>
      </c>
      <c r="II34" s="86" t="e">
        <f t="shared" si="29"/>
        <v>#N/A</v>
      </c>
      <c r="IJ34" s="86" t="e">
        <f t="shared" si="29"/>
        <v>#N/A</v>
      </c>
      <c r="IK34" s="86" t="e">
        <f t="shared" si="29"/>
        <v>#N/A</v>
      </c>
      <c r="IL34" s="86" t="e">
        <f t="shared" si="29"/>
        <v>#N/A</v>
      </c>
      <c r="IM34" s="86" t="e">
        <f t="shared" si="29"/>
        <v>#N/A</v>
      </c>
      <c r="IN34" s="86" t="e">
        <f t="shared" si="29"/>
        <v>#N/A</v>
      </c>
      <c r="IO34" s="86" t="e">
        <f t="shared" si="29"/>
        <v>#N/A</v>
      </c>
      <c r="IP34" s="86" t="e">
        <f t="shared" si="29"/>
        <v>#N/A</v>
      </c>
      <c r="IQ34" s="86" t="e">
        <f t="shared" ref="IQ34:IZ43" si="30">IF((VLOOKUP($D34,$O$24:$PF$33,IQ$10,FALSE))="Ja","Ja",IF((VLOOKUP($E34,$O$17:$PF$23,IQ$10,FALSE))="Ja","Ja",IF((VLOOKUP($D34,$O$24:$PF$33,IQ$10,FALSE))="Optie","Optie",IF((VLOOKUP($E34,$O$17:$PF$23,IQ$10,FALSE))="Optie","Optie",IF((VLOOKUP($D34,$O$24:$PF$33,IQ$10,FALSE))="Nee","Nee",IF((VLOOKUP($E34,$O$17:$PF$23,IQ$10,FALSE))= "Nee","Nee",IF((VLOOKUP($D34,$O$24:$PF$33,IQ$10,FALSE))="Nvt","Nvt",IF((VLOOKUP($E34,$O$17:$PF$23,IQ$10,FALSE))="Nvt","Nvt","Fout"))))))))</f>
        <v>#N/A</v>
      </c>
      <c r="IR34" s="86" t="e">
        <f t="shared" si="30"/>
        <v>#N/A</v>
      </c>
      <c r="IS34" s="86" t="e">
        <f t="shared" si="30"/>
        <v>#N/A</v>
      </c>
      <c r="IT34" s="86" t="e">
        <f t="shared" si="30"/>
        <v>#N/A</v>
      </c>
      <c r="IU34" s="86" t="e">
        <f t="shared" si="30"/>
        <v>#N/A</v>
      </c>
      <c r="IV34" s="86" t="e">
        <f t="shared" si="30"/>
        <v>#N/A</v>
      </c>
      <c r="IW34" s="86" t="e">
        <f t="shared" si="30"/>
        <v>#N/A</v>
      </c>
      <c r="IX34" s="86" t="e">
        <f t="shared" si="30"/>
        <v>#N/A</v>
      </c>
      <c r="IY34" s="86" t="e">
        <f t="shared" si="30"/>
        <v>#N/A</v>
      </c>
      <c r="IZ34" s="86" t="e">
        <f t="shared" si="30"/>
        <v>#N/A</v>
      </c>
      <c r="JA34" s="86" t="e">
        <f t="shared" ref="JA34:JJ43" si="31">IF((VLOOKUP($D34,$O$24:$PF$33,JA$10,FALSE))="Ja","Ja",IF((VLOOKUP($E34,$O$17:$PF$23,JA$10,FALSE))="Ja","Ja",IF((VLOOKUP($D34,$O$24:$PF$33,JA$10,FALSE))="Optie","Optie",IF((VLOOKUP($E34,$O$17:$PF$23,JA$10,FALSE))="Optie","Optie",IF((VLOOKUP($D34,$O$24:$PF$33,JA$10,FALSE))="Nee","Nee",IF((VLOOKUP($E34,$O$17:$PF$23,JA$10,FALSE))= "Nee","Nee",IF((VLOOKUP($D34,$O$24:$PF$33,JA$10,FALSE))="Nvt","Nvt",IF((VLOOKUP($E34,$O$17:$PF$23,JA$10,FALSE))="Nvt","Nvt","Fout"))))))))</f>
        <v>#N/A</v>
      </c>
      <c r="JB34" s="86" t="e">
        <f t="shared" si="31"/>
        <v>#N/A</v>
      </c>
      <c r="JC34" s="86" t="e">
        <f t="shared" si="31"/>
        <v>#N/A</v>
      </c>
      <c r="JD34" s="86" t="e">
        <f t="shared" si="31"/>
        <v>#N/A</v>
      </c>
      <c r="JE34" s="86" t="e">
        <f t="shared" si="31"/>
        <v>#N/A</v>
      </c>
      <c r="JF34" s="86" t="e">
        <f t="shared" si="31"/>
        <v>#N/A</v>
      </c>
      <c r="JG34" s="86" t="e">
        <f t="shared" si="31"/>
        <v>#N/A</v>
      </c>
      <c r="JH34" s="86" t="e">
        <f t="shared" si="31"/>
        <v>#N/A</v>
      </c>
      <c r="JI34" s="86" t="e">
        <f t="shared" si="31"/>
        <v>#N/A</v>
      </c>
      <c r="JJ34" s="86" t="e">
        <f t="shared" si="31"/>
        <v>#N/A</v>
      </c>
      <c r="JK34" s="86" t="e">
        <f t="shared" ref="JK34:JT43" si="32">IF((VLOOKUP($D34,$O$24:$PF$33,JK$10,FALSE))="Ja","Ja",IF((VLOOKUP($E34,$O$17:$PF$23,JK$10,FALSE))="Ja","Ja",IF((VLOOKUP($D34,$O$24:$PF$33,JK$10,FALSE))="Optie","Optie",IF((VLOOKUP($E34,$O$17:$PF$23,JK$10,FALSE))="Optie","Optie",IF((VLOOKUP($D34,$O$24:$PF$33,JK$10,FALSE))="Nee","Nee",IF((VLOOKUP($E34,$O$17:$PF$23,JK$10,FALSE))= "Nee","Nee",IF((VLOOKUP($D34,$O$24:$PF$33,JK$10,FALSE))="Nvt","Nvt",IF((VLOOKUP($E34,$O$17:$PF$23,JK$10,FALSE))="Nvt","Nvt","Fout"))))))))</f>
        <v>#N/A</v>
      </c>
      <c r="JL34" s="86" t="e">
        <f t="shared" si="32"/>
        <v>#N/A</v>
      </c>
      <c r="JM34" s="86" t="e">
        <f t="shared" si="32"/>
        <v>#N/A</v>
      </c>
      <c r="JN34" s="86" t="e">
        <f t="shared" si="32"/>
        <v>#N/A</v>
      </c>
      <c r="JO34" s="86" t="e">
        <f t="shared" si="32"/>
        <v>#N/A</v>
      </c>
      <c r="JP34" s="86" t="e">
        <f t="shared" si="32"/>
        <v>#N/A</v>
      </c>
      <c r="JQ34" s="86" t="e">
        <f t="shared" si="32"/>
        <v>#N/A</v>
      </c>
      <c r="JR34" s="86" t="e">
        <f t="shared" si="32"/>
        <v>#N/A</v>
      </c>
      <c r="JS34" s="86" t="e">
        <f t="shared" si="32"/>
        <v>#N/A</v>
      </c>
      <c r="JT34" s="86" t="e">
        <f t="shared" si="32"/>
        <v>#N/A</v>
      </c>
      <c r="JU34" s="86" t="e">
        <f t="shared" ref="JU34:KD43" si="33">IF((VLOOKUP($D34,$O$24:$PF$33,JU$10,FALSE))="Ja","Ja",IF((VLOOKUP($E34,$O$17:$PF$23,JU$10,FALSE))="Ja","Ja",IF((VLOOKUP($D34,$O$24:$PF$33,JU$10,FALSE))="Optie","Optie",IF((VLOOKUP($E34,$O$17:$PF$23,JU$10,FALSE))="Optie","Optie",IF((VLOOKUP($D34,$O$24:$PF$33,JU$10,FALSE))="Nee","Nee",IF((VLOOKUP($E34,$O$17:$PF$23,JU$10,FALSE))= "Nee","Nee",IF((VLOOKUP($D34,$O$24:$PF$33,JU$10,FALSE))="Nvt","Nvt",IF((VLOOKUP($E34,$O$17:$PF$23,JU$10,FALSE))="Nvt","Nvt","Fout"))))))))</f>
        <v>#N/A</v>
      </c>
      <c r="JV34" s="86" t="e">
        <f t="shared" si="33"/>
        <v>#N/A</v>
      </c>
      <c r="JW34" s="86" t="e">
        <f t="shared" si="33"/>
        <v>#N/A</v>
      </c>
      <c r="JX34" s="86" t="e">
        <f t="shared" si="33"/>
        <v>#N/A</v>
      </c>
      <c r="JY34" s="86" t="e">
        <f t="shared" si="33"/>
        <v>#N/A</v>
      </c>
      <c r="JZ34" s="86" t="e">
        <f t="shared" si="33"/>
        <v>#N/A</v>
      </c>
      <c r="KA34" s="86" t="e">
        <f t="shared" si="33"/>
        <v>#N/A</v>
      </c>
      <c r="KB34" s="86" t="e">
        <f t="shared" si="33"/>
        <v>#N/A</v>
      </c>
      <c r="KC34" s="86" t="e">
        <f t="shared" si="33"/>
        <v>#N/A</v>
      </c>
      <c r="KD34" s="86" t="e">
        <f t="shared" si="33"/>
        <v>#N/A</v>
      </c>
      <c r="KE34" s="86" t="e">
        <f t="shared" ref="KE34:KN43" si="34">IF((VLOOKUP($D34,$O$24:$PF$33,KE$10,FALSE))="Ja","Ja",IF((VLOOKUP($E34,$O$17:$PF$23,KE$10,FALSE))="Ja","Ja",IF((VLOOKUP($D34,$O$24:$PF$33,KE$10,FALSE))="Optie","Optie",IF((VLOOKUP($E34,$O$17:$PF$23,KE$10,FALSE))="Optie","Optie",IF((VLOOKUP($D34,$O$24:$PF$33,KE$10,FALSE))="Nee","Nee",IF((VLOOKUP($E34,$O$17:$PF$23,KE$10,FALSE))= "Nee","Nee",IF((VLOOKUP($D34,$O$24:$PF$33,KE$10,FALSE))="Nvt","Nvt",IF((VLOOKUP($E34,$O$17:$PF$23,KE$10,FALSE))="Nvt","Nvt","Fout"))))))))</f>
        <v>#N/A</v>
      </c>
      <c r="KF34" s="86" t="e">
        <f t="shared" si="34"/>
        <v>#N/A</v>
      </c>
      <c r="KG34" s="86" t="e">
        <f t="shared" si="34"/>
        <v>#N/A</v>
      </c>
      <c r="KH34" s="86" t="e">
        <f t="shared" si="34"/>
        <v>#N/A</v>
      </c>
      <c r="KI34" s="86" t="e">
        <f t="shared" si="34"/>
        <v>#N/A</v>
      </c>
      <c r="KJ34" s="86" t="e">
        <f t="shared" si="34"/>
        <v>#N/A</v>
      </c>
      <c r="KK34" s="86" t="e">
        <f t="shared" si="34"/>
        <v>#N/A</v>
      </c>
      <c r="KL34" s="86" t="e">
        <f t="shared" si="34"/>
        <v>#N/A</v>
      </c>
      <c r="KM34" s="86" t="e">
        <f t="shared" si="34"/>
        <v>#N/A</v>
      </c>
      <c r="KN34" s="86" t="e">
        <f t="shared" si="34"/>
        <v>#N/A</v>
      </c>
      <c r="KO34" s="86" t="e">
        <f t="shared" ref="KO34:KX43" si="35">IF((VLOOKUP($D34,$O$24:$PF$33,KO$10,FALSE))="Ja","Ja",IF((VLOOKUP($E34,$O$17:$PF$23,KO$10,FALSE))="Ja","Ja",IF((VLOOKUP($D34,$O$24:$PF$33,KO$10,FALSE))="Optie","Optie",IF((VLOOKUP($E34,$O$17:$PF$23,KO$10,FALSE))="Optie","Optie",IF((VLOOKUP($D34,$O$24:$PF$33,KO$10,FALSE))="Nee","Nee",IF((VLOOKUP($E34,$O$17:$PF$23,KO$10,FALSE))= "Nee","Nee",IF((VLOOKUP($D34,$O$24:$PF$33,KO$10,FALSE))="Nvt","Nvt",IF((VLOOKUP($E34,$O$17:$PF$23,KO$10,FALSE))="Nvt","Nvt","Fout"))))))))</f>
        <v>#N/A</v>
      </c>
      <c r="KP34" s="86" t="e">
        <f t="shared" si="35"/>
        <v>#N/A</v>
      </c>
      <c r="KQ34" s="86" t="e">
        <f t="shared" si="35"/>
        <v>#N/A</v>
      </c>
      <c r="KR34" s="86" t="e">
        <f t="shared" si="35"/>
        <v>#N/A</v>
      </c>
      <c r="KS34" s="86" t="e">
        <f t="shared" si="35"/>
        <v>#N/A</v>
      </c>
      <c r="KT34" s="86" t="e">
        <f t="shared" si="35"/>
        <v>#N/A</v>
      </c>
      <c r="KU34" s="86" t="e">
        <f t="shared" si="35"/>
        <v>#N/A</v>
      </c>
      <c r="KV34" s="86" t="e">
        <f t="shared" si="35"/>
        <v>#N/A</v>
      </c>
      <c r="KW34" s="86" t="e">
        <f t="shared" si="35"/>
        <v>#N/A</v>
      </c>
      <c r="KX34" s="86" t="e">
        <f t="shared" si="35"/>
        <v>#N/A</v>
      </c>
      <c r="KY34" s="86" t="e">
        <f t="shared" ref="KY34:LH43" si="36">IF((VLOOKUP($D34,$O$24:$PF$33,KY$10,FALSE))="Ja","Ja",IF((VLOOKUP($E34,$O$17:$PF$23,KY$10,FALSE))="Ja","Ja",IF((VLOOKUP($D34,$O$24:$PF$33,KY$10,FALSE))="Optie","Optie",IF((VLOOKUP($E34,$O$17:$PF$23,KY$10,FALSE))="Optie","Optie",IF((VLOOKUP($D34,$O$24:$PF$33,KY$10,FALSE))="Nee","Nee",IF((VLOOKUP($E34,$O$17:$PF$23,KY$10,FALSE))= "Nee","Nee",IF((VLOOKUP($D34,$O$24:$PF$33,KY$10,FALSE))="Nvt","Nvt",IF((VLOOKUP($E34,$O$17:$PF$23,KY$10,FALSE))="Nvt","Nvt","Fout"))))))))</f>
        <v>#N/A</v>
      </c>
      <c r="KZ34" s="86" t="e">
        <f t="shared" si="36"/>
        <v>#N/A</v>
      </c>
      <c r="LA34" s="86" t="e">
        <f t="shared" si="36"/>
        <v>#N/A</v>
      </c>
      <c r="LB34" s="86" t="e">
        <f t="shared" si="36"/>
        <v>#N/A</v>
      </c>
      <c r="LC34" s="86" t="e">
        <f t="shared" si="36"/>
        <v>#N/A</v>
      </c>
      <c r="LD34" s="86" t="e">
        <f t="shared" si="36"/>
        <v>#N/A</v>
      </c>
      <c r="LE34" s="86" t="e">
        <f t="shared" si="36"/>
        <v>#N/A</v>
      </c>
      <c r="LF34" s="86" t="e">
        <f t="shared" si="36"/>
        <v>#N/A</v>
      </c>
      <c r="LG34" s="86" t="e">
        <f t="shared" si="36"/>
        <v>#N/A</v>
      </c>
      <c r="LH34" s="86" t="e">
        <f t="shared" si="36"/>
        <v>#N/A</v>
      </c>
      <c r="LI34" s="86" t="e">
        <f t="shared" ref="LI34:LR43" si="37">IF((VLOOKUP($D34,$O$24:$PF$33,LI$10,FALSE))="Ja","Ja",IF((VLOOKUP($E34,$O$17:$PF$23,LI$10,FALSE))="Ja","Ja",IF((VLOOKUP($D34,$O$24:$PF$33,LI$10,FALSE))="Optie","Optie",IF((VLOOKUP($E34,$O$17:$PF$23,LI$10,FALSE))="Optie","Optie",IF((VLOOKUP($D34,$O$24:$PF$33,LI$10,FALSE))="Nee","Nee",IF((VLOOKUP($E34,$O$17:$PF$23,LI$10,FALSE))= "Nee","Nee",IF((VLOOKUP($D34,$O$24:$PF$33,LI$10,FALSE))="Nvt","Nvt",IF((VLOOKUP($E34,$O$17:$PF$23,LI$10,FALSE))="Nvt","Nvt","Fout"))))))))</f>
        <v>#N/A</v>
      </c>
      <c r="LJ34" s="86" t="e">
        <f t="shared" si="37"/>
        <v>#N/A</v>
      </c>
      <c r="LK34" s="86" t="e">
        <f t="shared" si="37"/>
        <v>#N/A</v>
      </c>
      <c r="LL34" s="86" t="e">
        <f t="shared" si="37"/>
        <v>#N/A</v>
      </c>
      <c r="LM34" s="86" t="e">
        <f t="shared" si="37"/>
        <v>#N/A</v>
      </c>
      <c r="LN34" s="86" t="e">
        <f t="shared" si="37"/>
        <v>#N/A</v>
      </c>
      <c r="LO34" s="86" t="e">
        <f t="shared" si="37"/>
        <v>#N/A</v>
      </c>
      <c r="LP34" s="86" t="e">
        <f t="shared" si="37"/>
        <v>#N/A</v>
      </c>
      <c r="LQ34" s="86" t="e">
        <f t="shared" si="37"/>
        <v>#N/A</v>
      </c>
      <c r="LR34" s="86" t="e">
        <f t="shared" si="37"/>
        <v>#N/A</v>
      </c>
      <c r="LS34" s="86" t="e">
        <f t="shared" ref="LS34:MB43" si="38">IF((VLOOKUP($D34,$O$24:$PF$33,LS$10,FALSE))="Ja","Ja",IF((VLOOKUP($E34,$O$17:$PF$23,LS$10,FALSE))="Ja","Ja",IF((VLOOKUP($D34,$O$24:$PF$33,LS$10,FALSE))="Optie","Optie",IF((VLOOKUP($E34,$O$17:$PF$23,LS$10,FALSE))="Optie","Optie",IF((VLOOKUP($D34,$O$24:$PF$33,LS$10,FALSE))="Nee","Nee",IF((VLOOKUP($E34,$O$17:$PF$23,LS$10,FALSE))= "Nee","Nee",IF((VLOOKUP($D34,$O$24:$PF$33,LS$10,FALSE))="Nvt","Nvt",IF((VLOOKUP($E34,$O$17:$PF$23,LS$10,FALSE))="Nvt","Nvt","Fout"))))))))</f>
        <v>#N/A</v>
      </c>
      <c r="LT34" s="86" t="e">
        <f t="shared" si="38"/>
        <v>#N/A</v>
      </c>
      <c r="LU34" s="86" t="e">
        <f t="shared" si="38"/>
        <v>#N/A</v>
      </c>
      <c r="LV34" s="86" t="e">
        <f t="shared" si="38"/>
        <v>#N/A</v>
      </c>
      <c r="LW34" s="86" t="e">
        <f t="shared" si="38"/>
        <v>#N/A</v>
      </c>
      <c r="LX34" s="86" t="e">
        <f t="shared" si="38"/>
        <v>#N/A</v>
      </c>
      <c r="LY34" s="86" t="e">
        <f t="shared" si="38"/>
        <v>#N/A</v>
      </c>
      <c r="LZ34" s="86" t="e">
        <f t="shared" si="38"/>
        <v>#N/A</v>
      </c>
      <c r="MA34" s="86" t="e">
        <f t="shared" si="38"/>
        <v>#N/A</v>
      </c>
      <c r="MB34" s="86" t="e">
        <f t="shared" si="38"/>
        <v>#N/A</v>
      </c>
      <c r="MC34" s="86" t="e">
        <f t="shared" ref="MC34:ML43" si="39">IF((VLOOKUP($D34,$O$24:$PF$33,MC$10,FALSE))="Ja","Ja",IF((VLOOKUP($E34,$O$17:$PF$23,MC$10,FALSE))="Ja","Ja",IF((VLOOKUP($D34,$O$24:$PF$33,MC$10,FALSE))="Optie","Optie",IF((VLOOKUP($E34,$O$17:$PF$23,MC$10,FALSE))="Optie","Optie",IF((VLOOKUP($D34,$O$24:$PF$33,MC$10,FALSE))="Nee","Nee",IF((VLOOKUP($E34,$O$17:$PF$23,MC$10,FALSE))= "Nee","Nee",IF((VLOOKUP($D34,$O$24:$PF$33,MC$10,FALSE))="Nvt","Nvt",IF((VLOOKUP($E34,$O$17:$PF$23,MC$10,FALSE))="Nvt","Nvt","Fout"))))))))</f>
        <v>#N/A</v>
      </c>
      <c r="MD34" s="86" t="e">
        <f t="shared" si="39"/>
        <v>#N/A</v>
      </c>
      <c r="ME34" s="86" t="e">
        <f t="shared" si="39"/>
        <v>#N/A</v>
      </c>
      <c r="MF34" s="86" t="e">
        <f t="shared" si="39"/>
        <v>#N/A</v>
      </c>
      <c r="MG34" s="86" t="e">
        <f t="shared" si="39"/>
        <v>#N/A</v>
      </c>
      <c r="MH34" s="86" t="e">
        <f t="shared" si="39"/>
        <v>#N/A</v>
      </c>
      <c r="MI34" s="86" t="e">
        <f t="shared" si="39"/>
        <v>#N/A</v>
      </c>
      <c r="MJ34" s="86" t="e">
        <f t="shared" si="39"/>
        <v>#N/A</v>
      </c>
      <c r="MK34" s="86" t="e">
        <f t="shared" si="39"/>
        <v>#N/A</v>
      </c>
      <c r="ML34" s="86" t="e">
        <f t="shared" si="39"/>
        <v>#N/A</v>
      </c>
      <c r="MM34" s="86" t="e">
        <f t="shared" ref="MM34:MV43" si="40">IF((VLOOKUP($D34,$O$24:$PF$33,MM$10,FALSE))="Ja","Ja",IF((VLOOKUP($E34,$O$17:$PF$23,MM$10,FALSE))="Ja","Ja",IF((VLOOKUP($D34,$O$24:$PF$33,MM$10,FALSE))="Optie","Optie",IF((VLOOKUP($E34,$O$17:$PF$23,MM$10,FALSE))="Optie","Optie",IF((VLOOKUP($D34,$O$24:$PF$33,MM$10,FALSE))="Nee","Nee",IF((VLOOKUP($E34,$O$17:$PF$23,MM$10,FALSE))= "Nee","Nee",IF((VLOOKUP($D34,$O$24:$PF$33,MM$10,FALSE))="Nvt","Nvt",IF((VLOOKUP($E34,$O$17:$PF$23,MM$10,FALSE))="Nvt","Nvt","Fout"))))))))</f>
        <v>#N/A</v>
      </c>
      <c r="MN34" s="86" t="e">
        <f t="shared" si="40"/>
        <v>#N/A</v>
      </c>
      <c r="MO34" s="86" t="e">
        <f t="shared" si="40"/>
        <v>#N/A</v>
      </c>
      <c r="MP34" s="86" t="e">
        <f t="shared" si="40"/>
        <v>#N/A</v>
      </c>
      <c r="MQ34" s="86" t="e">
        <f t="shared" si="40"/>
        <v>#N/A</v>
      </c>
      <c r="MR34" s="86" t="e">
        <f t="shared" si="40"/>
        <v>#N/A</v>
      </c>
      <c r="MS34" s="86" t="e">
        <f t="shared" si="40"/>
        <v>#N/A</v>
      </c>
      <c r="MT34" s="86" t="e">
        <f t="shared" si="40"/>
        <v>#N/A</v>
      </c>
      <c r="MU34" s="86" t="e">
        <f t="shared" si="40"/>
        <v>#N/A</v>
      </c>
      <c r="MV34" s="86" t="e">
        <f t="shared" si="40"/>
        <v>#N/A</v>
      </c>
      <c r="MW34" s="86" t="e">
        <f t="shared" ref="MW34:NF43" si="41">IF((VLOOKUP($D34,$O$24:$PF$33,MW$10,FALSE))="Ja","Ja",IF((VLOOKUP($E34,$O$17:$PF$23,MW$10,FALSE))="Ja","Ja",IF((VLOOKUP($D34,$O$24:$PF$33,MW$10,FALSE))="Optie","Optie",IF((VLOOKUP($E34,$O$17:$PF$23,MW$10,FALSE))="Optie","Optie",IF((VLOOKUP($D34,$O$24:$PF$33,MW$10,FALSE))="Nee","Nee",IF((VLOOKUP($E34,$O$17:$PF$23,MW$10,FALSE))= "Nee","Nee",IF((VLOOKUP($D34,$O$24:$PF$33,MW$10,FALSE))="Nvt","Nvt",IF((VLOOKUP($E34,$O$17:$PF$23,MW$10,FALSE))="Nvt","Nvt","Fout"))))))))</f>
        <v>#N/A</v>
      </c>
      <c r="MX34" s="86" t="e">
        <f t="shared" si="41"/>
        <v>#N/A</v>
      </c>
      <c r="MY34" s="86" t="e">
        <f t="shared" si="41"/>
        <v>#N/A</v>
      </c>
      <c r="MZ34" s="86" t="e">
        <f t="shared" si="41"/>
        <v>#N/A</v>
      </c>
      <c r="NA34" s="86" t="e">
        <f t="shared" si="41"/>
        <v>#N/A</v>
      </c>
      <c r="NB34" s="86" t="e">
        <f t="shared" si="41"/>
        <v>#N/A</v>
      </c>
      <c r="NC34" s="86" t="e">
        <f t="shared" si="41"/>
        <v>#N/A</v>
      </c>
      <c r="ND34" s="86" t="e">
        <f t="shared" si="41"/>
        <v>#N/A</v>
      </c>
      <c r="NE34" s="86" t="e">
        <f t="shared" si="41"/>
        <v>#N/A</v>
      </c>
      <c r="NF34" s="86" t="e">
        <f t="shared" si="41"/>
        <v>#N/A</v>
      </c>
      <c r="NG34" s="86" t="e">
        <f t="shared" ref="NG34:NP43" si="42">IF((VLOOKUP($D34,$O$24:$PF$33,NG$10,FALSE))="Ja","Ja",IF((VLOOKUP($E34,$O$17:$PF$23,NG$10,FALSE))="Ja","Ja",IF((VLOOKUP($D34,$O$24:$PF$33,NG$10,FALSE))="Optie","Optie",IF((VLOOKUP($E34,$O$17:$PF$23,NG$10,FALSE))="Optie","Optie",IF((VLOOKUP($D34,$O$24:$PF$33,NG$10,FALSE))="Nee","Nee",IF((VLOOKUP($E34,$O$17:$PF$23,NG$10,FALSE))= "Nee","Nee",IF((VLOOKUP($D34,$O$24:$PF$33,NG$10,FALSE))="Nvt","Nvt",IF((VLOOKUP($E34,$O$17:$PF$23,NG$10,FALSE))="Nvt","Nvt","Fout"))))))))</f>
        <v>#N/A</v>
      </c>
      <c r="NH34" s="86" t="e">
        <f t="shared" si="42"/>
        <v>#N/A</v>
      </c>
      <c r="NI34" s="86" t="e">
        <f t="shared" si="42"/>
        <v>#N/A</v>
      </c>
      <c r="NJ34" s="86" t="e">
        <f t="shared" si="42"/>
        <v>#N/A</v>
      </c>
      <c r="NK34" s="86" t="e">
        <f t="shared" si="42"/>
        <v>#N/A</v>
      </c>
      <c r="NL34" s="86" t="e">
        <f t="shared" si="42"/>
        <v>#N/A</v>
      </c>
      <c r="NM34" s="86" t="e">
        <f t="shared" si="42"/>
        <v>#N/A</v>
      </c>
      <c r="NN34" s="86" t="e">
        <f t="shared" si="42"/>
        <v>#N/A</v>
      </c>
      <c r="NO34" s="86" t="e">
        <f t="shared" si="42"/>
        <v>#N/A</v>
      </c>
      <c r="NP34" s="86" t="e">
        <f t="shared" si="42"/>
        <v>#N/A</v>
      </c>
      <c r="NQ34" s="86" t="e">
        <f t="shared" ref="NQ34:NZ43" si="43">IF((VLOOKUP($D34,$O$24:$PF$33,NQ$10,FALSE))="Ja","Ja",IF((VLOOKUP($E34,$O$17:$PF$23,NQ$10,FALSE))="Ja","Ja",IF((VLOOKUP($D34,$O$24:$PF$33,NQ$10,FALSE))="Optie","Optie",IF((VLOOKUP($E34,$O$17:$PF$23,NQ$10,FALSE))="Optie","Optie",IF((VLOOKUP($D34,$O$24:$PF$33,NQ$10,FALSE))="Nee","Nee",IF((VLOOKUP($E34,$O$17:$PF$23,NQ$10,FALSE))= "Nee","Nee",IF((VLOOKUP($D34,$O$24:$PF$33,NQ$10,FALSE))="Nvt","Nvt",IF((VLOOKUP($E34,$O$17:$PF$23,NQ$10,FALSE))="Nvt","Nvt","Fout"))))))))</f>
        <v>#N/A</v>
      </c>
      <c r="NR34" s="86" t="e">
        <f t="shared" si="43"/>
        <v>#N/A</v>
      </c>
      <c r="NS34" s="86" t="e">
        <f t="shared" si="43"/>
        <v>#N/A</v>
      </c>
      <c r="NT34" s="86" t="e">
        <f t="shared" si="43"/>
        <v>#N/A</v>
      </c>
      <c r="NU34" s="86" t="e">
        <f t="shared" si="43"/>
        <v>#N/A</v>
      </c>
      <c r="NV34" s="86" t="e">
        <f t="shared" si="43"/>
        <v>#N/A</v>
      </c>
      <c r="NW34" s="86" t="e">
        <f t="shared" si="43"/>
        <v>#N/A</v>
      </c>
      <c r="NX34" s="86" t="e">
        <f t="shared" si="43"/>
        <v>#N/A</v>
      </c>
      <c r="NY34" s="86" t="e">
        <f t="shared" si="43"/>
        <v>#N/A</v>
      </c>
      <c r="NZ34" s="86" t="e">
        <f t="shared" si="43"/>
        <v>#N/A</v>
      </c>
      <c r="OA34" s="86" t="e">
        <f t="shared" ref="OA34:OJ43" si="44">IF((VLOOKUP($D34,$O$24:$PF$33,OA$10,FALSE))="Ja","Ja",IF((VLOOKUP($E34,$O$17:$PF$23,OA$10,FALSE))="Ja","Ja",IF((VLOOKUP($D34,$O$24:$PF$33,OA$10,FALSE))="Optie","Optie",IF((VLOOKUP($E34,$O$17:$PF$23,OA$10,FALSE))="Optie","Optie",IF((VLOOKUP($D34,$O$24:$PF$33,OA$10,FALSE))="Nee","Nee",IF((VLOOKUP($E34,$O$17:$PF$23,OA$10,FALSE))= "Nee","Nee",IF((VLOOKUP($D34,$O$24:$PF$33,OA$10,FALSE))="Nvt","Nvt",IF((VLOOKUP($E34,$O$17:$PF$23,OA$10,FALSE))="Nvt","Nvt","Fout"))))))))</f>
        <v>#N/A</v>
      </c>
      <c r="OB34" s="86" t="e">
        <f t="shared" si="44"/>
        <v>#N/A</v>
      </c>
      <c r="OC34" s="86" t="e">
        <f t="shared" si="44"/>
        <v>#N/A</v>
      </c>
      <c r="OD34" s="86" t="e">
        <f t="shared" si="44"/>
        <v>#N/A</v>
      </c>
      <c r="OE34" s="86" t="e">
        <f t="shared" si="44"/>
        <v>#N/A</v>
      </c>
      <c r="OF34" s="86" t="e">
        <f t="shared" si="44"/>
        <v>#N/A</v>
      </c>
      <c r="OG34" s="86" t="e">
        <f t="shared" si="44"/>
        <v>#N/A</v>
      </c>
      <c r="OH34" s="86" t="e">
        <f t="shared" si="44"/>
        <v>#N/A</v>
      </c>
      <c r="OI34" s="86" t="e">
        <f t="shared" si="44"/>
        <v>#N/A</v>
      </c>
      <c r="OJ34" s="86" t="e">
        <f t="shared" si="44"/>
        <v>#N/A</v>
      </c>
      <c r="OK34" s="86" t="e">
        <f t="shared" ref="OK34:OT43" si="45">IF((VLOOKUP($D34,$O$24:$PF$33,OK$10,FALSE))="Ja","Ja",IF((VLOOKUP($E34,$O$17:$PF$23,OK$10,FALSE))="Ja","Ja",IF((VLOOKUP($D34,$O$24:$PF$33,OK$10,FALSE))="Optie","Optie",IF((VLOOKUP($E34,$O$17:$PF$23,OK$10,FALSE))="Optie","Optie",IF((VLOOKUP($D34,$O$24:$PF$33,OK$10,FALSE))="Nee","Nee",IF((VLOOKUP($E34,$O$17:$PF$23,OK$10,FALSE))= "Nee","Nee",IF((VLOOKUP($D34,$O$24:$PF$33,OK$10,FALSE))="Nvt","Nvt",IF((VLOOKUP($E34,$O$17:$PF$23,OK$10,FALSE))="Nvt","Nvt","Fout"))))))))</f>
        <v>#N/A</v>
      </c>
      <c r="OL34" s="86" t="e">
        <f t="shared" si="45"/>
        <v>#N/A</v>
      </c>
      <c r="OM34" s="86" t="e">
        <f t="shared" si="45"/>
        <v>#N/A</v>
      </c>
      <c r="ON34" s="86" t="e">
        <f t="shared" si="45"/>
        <v>#N/A</v>
      </c>
      <c r="OO34" s="86" t="e">
        <f t="shared" si="45"/>
        <v>#N/A</v>
      </c>
      <c r="OP34" s="86" t="e">
        <f t="shared" si="45"/>
        <v>#N/A</v>
      </c>
      <c r="OQ34" s="86" t="e">
        <f t="shared" si="45"/>
        <v>#N/A</v>
      </c>
      <c r="OR34" s="86" t="e">
        <f t="shared" si="45"/>
        <v>#N/A</v>
      </c>
      <c r="OS34" s="86" t="e">
        <f t="shared" si="45"/>
        <v>#N/A</v>
      </c>
      <c r="OT34" s="86" t="e">
        <f t="shared" si="45"/>
        <v>#N/A</v>
      </c>
      <c r="OU34" s="86" t="e">
        <f t="shared" ref="OU34:PF43" si="46">IF((VLOOKUP($D34,$O$24:$PF$33,OU$10,FALSE))="Ja","Ja",IF((VLOOKUP($E34,$O$17:$PF$23,OU$10,FALSE))="Ja","Ja",IF((VLOOKUP($D34,$O$24:$PF$33,OU$10,FALSE))="Optie","Optie",IF((VLOOKUP($E34,$O$17:$PF$23,OU$10,FALSE))="Optie","Optie",IF((VLOOKUP($D34,$O$24:$PF$33,OU$10,FALSE))="Nee","Nee",IF((VLOOKUP($E34,$O$17:$PF$23,OU$10,FALSE))= "Nee","Nee",IF((VLOOKUP($D34,$O$24:$PF$33,OU$10,FALSE))="Nvt","Nvt",IF((VLOOKUP($E34,$O$17:$PF$23,OU$10,FALSE))="Nvt","Nvt","Fout"))))))))</f>
        <v>#N/A</v>
      </c>
      <c r="OV34" s="86" t="e">
        <f t="shared" si="46"/>
        <v>#N/A</v>
      </c>
      <c r="OW34" s="86" t="e">
        <f t="shared" si="46"/>
        <v>#N/A</v>
      </c>
      <c r="OX34" s="86" t="e">
        <f t="shared" si="46"/>
        <v>#N/A</v>
      </c>
      <c r="OY34" s="86" t="e">
        <f t="shared" si="46"/>
        <v>#N/A</v>
      </c>
      <c r="OZ34" s="86" t="e">
        <f t="shared" si="46"/>
        <v>#N/A</v>
      </c>
      <c r="PA34" s="86" t="e">
        <f t="shared" si="46"/>
        <v>#N/A</v>
      </c>
      <c r="PB34" s="86" t="e">
        <f t="shared" si="46"/>
        <v>#N/A</v>
      </c>
      <c r="PC34" s="86" t="e">
        <f t="shared" si="46"/>
        <v>#N/A</v>
      </c>
      <c r="PD34" s="86" t="e">
        <f t="shared" si="46"/>
        <v>#N/A</v>
      </c>
      <c r="PE34" s="86" t="e">
        <f t="shared" si="46"/>
        <v>#N/A</v>
      </c>
      <c r="PF34" s="86" t="e">
        <f t="shared" si="46"/>
        <v>#N/A</v>
      </c>
    </row>
    <row r="35" spans="1:422" x14ac:dyDescent="0.25">
      <c r="A35" s="86"/>
      <c r="B35" s="225" t="s">
        <v>797</v>
      </c>
      <c r="C35" s="225" t="s">
        <v>485</v>
      </c>
      <c r="D35" s="86" t="s">
        <v>328</v>
      </c>
      <c r="E35" s="86" t="s">
        <v>485</v>
      </c>
      <c r="F35" s="86" t="s">
        <v>425</v>
      </c>
      <c r="G35" s="86" t="s">
        <v>483</v>
      </c>
      <c r="H35" s="86" t="s">
        <v>482</v>
      </c>
      <c r="I35" s="224" t="s">
        <v>337</v>
      </c>
      <c r="J35" s="224" t="s">
        <v>903</v>
      </c>
      <c r="K35" s="224" t="s">
        <v>910</v>
      </c>
      <c r="L35" s="110">
        <v>2</v>
      </c>
      <c r="M35" s="224"/>
      <c r="N35" s="224"/>
      <c r="O35" s="224"/>
      <c r="P35" s="223" t="s">
        <v>508</v>
      </c>
      <c r="Q35" s="86" t="str">
        <f t="shared" si="7"/>
        <v>Ja</v>
      </c>
      <c r="R35" s="86" t="str">
        <f t="shared" si="7"/>
        <v>Ja</v>
      </c>
      <c r="S35" s="86" t="str">
        <f t="shared" si="7"/>
        <v>Optie</v>
      </c>
      <c r="T35" s="86" t="str">
        <f t="shared" si="7"/>
        <v>Ja</v>
      </c>
      <c r="U35" s="86" t="str">
        <f t="shared" si="7"/>
        <v>Ja</v>
      </c>
      <c r="V35" s="86" t="str">
        <f t="shared" si="7"/>
        <v>Ja</v>
      </c>
      <c r="W35" s="86" t="str">
        <f t="shared" si="7"/>
        <v>Optie</v>
      </c>
      <c r="X35" s="86" t="str">
        <f t="shared" si="7"/>
        <v>Ja</v>
      </c>
      <c r="Y35" s="86" t="str">
        <f t="shared" si="7"/>
        <v>Optie</v>
      </c>
      <c r="Z35" s="86" t="str">
        <f t="shared" si="7"/>
        <v>Optie</v>
      </c>
      <c r="AA35" s="86" t="str">
        <f t="shared" si="8"/>
        <v>Optie</v>
      </c>
      <c r="AB35" s="86" t="str">
        <f t="shared" si="8"/>
        <v>Fout</v>
      </c>
      <c r="AC35" s="86" t="str">
        <f t="shared" si="8"/>
        <v>Fout</v>
      </c>
      <c r="AD35" s="86" t="str">
        <f t="shared" si="8"/>
        <v>Fout</v>
      </c>
      <c r="AE35" s="86" t="str">
        <f t="shared" si="8"/>
        <v>Fout</v>
      </c>
      <c r="AF35" s="86" t="str">
        <f t="shared" si="8"/>
        <v>Fout</v>
      </c>
      <c r="AG35" s="86" t="str">
        <f t="shared" si="8"/>
        <v>Fout</v>
      </c>
      <c r="AH35" s="86" t="str">
        <f t="shared" si="8"/>
        <v>Fout</v>
      </c>
      <c r="AI35" s="86" t="str">
        <f t="shared" si="8"/>
        <v>Fout</v>
      </c>
      <c r="AJ35" s="86" t="str">
        <f t="shared" si="8"/>
        <v>Fout</v>
      </c>
      <c r="AK35" s="86" t="str">
        <f t="shared" si="9"/>
        <v>Fout</v>
      </c>
      <c r="AL35" s="86" t="str">
        <f t="shared" si="9"/>
        <v>Fout</v>
      </c>
      <c r="AM35" s="86" t="str">
        <f t="shared" si="9"/>
        <v>Fout</v>
      </c>
      <c r="AN35" s="86" t="str">
        <f t="shared" si="9"/>
        <v>Fout</v>
      </c>
      <c r="AO35" s="86" t="str">
        <f t="shared" si="9"/>
        <v>Fout</v>
      </c>
      <c r="AP35" s="86" t="str">
        <f t="shared" si="9"/>
        <v>Fout</v>
      </c>
      <c r="AQ35" s="86" t="str">
        <f t="shared" si="9"/>
        <v>Fout</v>
      </c>
      <c r="AR35" s="86" t="str">
        <f t="shared" si="9"/>
        <v>Fout</v>
      </c>
      <c r="AS35" s="86" t="str">
        <f t="shared" si="9"/>
        <v>Fout</v>
      </c>
      <c r="AT35" s="86" t="str">
        <f t="shared" si="9"/>
        <v>Ja</v>
      </c>
      <c r="AU35" s="86" t="str">
        <f t="shared" si="10"/>
        <v>Nee</v>
      </c>
      <c r="AV35" s="86" t="str">
        <f t="shared" si="10"/>
        <v>Ja</v>
      </c>
      <c r="AW35" s="86" t="str">
        <f t="shared" si="10"/>
        <v>Ja</v>
      </c>
      <c r="AX35" s="86" t="str">
        <f t="shared" si="10"/>
        <v>Ja</v>
      </c>
      <c r="AY35" s="86" t="str">
        <f t="shared" si="10"/>
        <v>Fout</v>
      </c>
      <c r="AZ35" s="86" t="str">
        <f t="shared" si="10"/>
        <v>Fout</v>
      </c>
      <c r="BA35" s="86" t="str">
        <f t="shared" si="10"/>
        <v>Fout</v>
      </c>
      <c r="BB35" s="86" t="str">
        <f t="shared" si="10"/>
        <v>Fout</v>
      </c>
      <c r="BC35" s="86" t="str">
        <f t="shared" si="10"/>
        <v>Fout</v>
      </c>
      <c r="BD35" s="86" t="str">
        <f t="shared" si="10"/>
        <v>Fout</v>
      </c>
      <c r="BE35" s="86" t="str">
        <f t="shared" si="11"/>
        <v>Fout</v>
      </c>
      <c r="BF35" s="86" t="str">
        <f t="shared" si="11"/>
        <v>Fout</v>
      </c>
      <c r="BG35" s="86" t="str">
        <f t="shared" si="11"/>
        <v>Fout</v>
      </c>
      <c r="BH35" s="86" t="str">
        <f t="shared" si="11"/>
        <v>Fout</v>
      </c>
      <c r="BI35" s="86" t="str">
        <f t="shared" si="11"/>
        <v>Fout</v>
      </c>
      <c r="BJ35" s="86" t="str">
        <f t="shared" si="11"/>
        <v>Fout</v>
      </c>
      <c r="BK35" s="86" t="str">
        <f t="shared" si="11"/>
        <v>Fout</v>
      </c>
      <c r="BL35" s="86" t="str">
        <f t="shared" si="11"/>
        <v>Fout</v>
      </c>
      <c r="BM35" s="86" t="str">
        <f t="shared" si="11"/>
        <v>Fout</v>
      </c>
      <c r="BN35" s="86" t="str">
        <f t="shared" si="11"/>
        <v>Fout</v>
      </c>
      <c r="BO35" s="86" t="str">
        <f t="shared" si="12"/>
        <v>Fout</v>
      </c>
      <c r="BP35" s="86" t="str">
        <f t="shared" si="12"/>
        <v>Fout</v>
      </c>
      <c r="BQ35" s="86" t="str">
        <f t="shared" si="12"/>
        <v>Fout</v>
      </c>
      <c r="BR35" s="86" t="str">
        <f t="shared" si="12"/>
        <v>Fout</v>
      </c>
      <c r="BS35" s="86" t="str">
        <f t="shared" si="12"/>
        <v>Fout</v>
      </c>
      <c r="BT35" s="86" t="str">
        <f t="shared" si="12"/>
        <v>Fout</v>
      </c>
      <c r="BU35" s="86" t="str">
        <f t="shared" si="12"/>
        <v>Fout</v>
      </c>
      <c r="BV35" s="86" t="str">
        <f t="shared" si="12"/>
        <v>Fout</v>
      </c>
      <c r="BW35" s="86" t="str">
        <f t="shared" si="12"/>
        <v>Fout</v>
      </c>
      <c r="BX35" s="86" t="str">
        <f t="shared" si="12"/>
        <v>Fout</v>
      </c>
      <c r="BY35" s="86" t="str">
        <f t="shared" si="13"/>
        <v>Fout</v>
      </c>
      <c r="BZ35" s="86" t="str">
        <f t="shared" si="13"/>
        <v>Fout</v>
      </c>
      <c r="CA35" s="86" t="str">
        <f t="shared" si="13"/>
        <v>Fout</v>
      </c>
      <c r="CB35" s="86" t="str">
        <f t="shared" si="13"/>
        <v>Fout</v>
      </c>
      <c r="CC35" s="86" t="str">
        <f t="shared" si="13"/>
        <v>Fout</v>
      </c>
      <c r="CD35" s="86" t="str">
        <f t="shared" si="13"/>
        <v>Fout</v>
      </c>
      <c r="CE35" s="86" t="str">
        <f t="shared" si="13"/>
        <v>Fout</v>
      </c>
      <c r="CF35" s="86" t="str">
        <f t="shared" si="13"/>
        <v>Fout</v>
      </c>
      <c r="CG35" s="86" t="str">
        <f t="shared" si="13"/>
        <v>Fout</v>
      </c>
      <c r="CH35" s="86" t="str">
        <f t="shared" si="13"/>
        <v>Fout</v>
      </c>
      <c r="CI35" s="86" t="str">
        <f t="shared" si="14"/>
        <v>Fout</v>
      </c>
      <c r="CJ35" s="86" t="str">
        <f t="shared" si="14"/>
        <v>Ja</v>
      </c>
      <c r="CK35" s="86" t="str">
        <f t="shared" si="14"/>
        <v>Ja</v>
      </c>
      <c r="CL35" s="86" t="str">
        <f t="shared" si="14"/>
        <v>Ja</v>
      </c>
      <c r="CM35" s="86" t="str">
        <f t="shared" si="14"/>
        <v>Ja</v>
      </c>
      <c r="CN35" s="86" t="str">
        <f t="shared" si="14"/>
        <v>Ja</v>
      </c>
      <c r="CO35" s="86" t="str">
        <f t="shared" si="14"/>
        <v>Ja</v>
      </c>
      <c r="CP35" s="86" t="str">
        <f t="shared" si="14"/>
        <v>Ja</v>
      </c>
      <c r="CQ35" s="86" t="str">
        <f t="shared" si="14"/>
        <v>Ja</v>
      </c>
      <c r="CR35" s="86" t="str">
        <f t="shared" si="14"/>
        <v>Nee</v>
      </c>
      <c r="CS35" s="86" t="str">
        <f t="shared" si="15"/>
        <v>Nee</v>
      </c>
      <c r="CT35" s="86" t="str">
        <f t="shared" si="15"/>
        <v>Fout</v>
      </c>
      <c r="CU35" s="86" t="str">
        <f t="shared" si="15"/>
        <v>Fout</v>
      </c>
      <c r="CV35" s="86" t="str">
        <f t="shared" si="15"/>
        <v>Fout</v>
      </c>
      <c r="CW35" s="86" t="str">
        <f t="shared" si="15"/>
        <v>Fout</v>
      </c>
      <c r="CX35" s="86" t="str">
        <f t="shared" si="15"/>
        <v>Fout</v>
      </c>
      <c r="CY35" s="86" t="str">
        <f t="shared" si="15"/>
        <v>Fout</v>
      </c>
      <c r="CZ35" s="86" t="str">
        <f t="shared" si="15"/>
        <v>Ja</v>
      </c>
      <c r="DA35" s="86" t="str">
        <f t="shared" si="15"/>
        <v>Ja</v>
      </c>
      <c r="DB35" s="86" t="str">
        <f t="shared" si="15"/>
        <v>Optie</v>
      </c>
      <c r="DC35" s="86" t="str">
        <f t="shared" si="16"/>
        <v>Ja</v>
      </c>
      <c r="DD35" s="86" t="str">
        <f t="shared" si="16"/>
        <v>Ja</v>
      </c>
      <c r="DE35" s="86" t="str">
        <f t="shared" si="16"/>
        <v>Ja</v>
      </c>
      <c r="DF35" s="86" t="str">
        <f t="shared" si="16"/>
        <v>Ja</v>
      </c>
      <c r="DG35" s="86" t="str">
        <f t="shared" si="16"/>
        <v>Ja</v>
      </c>
      <c r="DH35" s="86" t="str">
        <f t="shared" si="16"/>
        <v>Nee</v>
      </c>
      <c r="DI35" s="86" t="str">
        <f t="shared" si="16"/>
        <v>Ja</v>
      </c>
      <c r="DJ35" s="86" t="str">
        <f t="shared" si="16"/>
        <v>Ja</v>
      </c>
      <c r="DK35" s="86" t="str">
        <f t="shared" si="16"/>
        <v>Optie</v>
      </c>
      <c r="DL35" s="86" t="str">
        <f t="shared" si="16"/>
        <v>Ja</v>
      </c>
      <c r="DM35" s="86" t="str">
        <f t="shared" si="16"/>
        <v>Ja</v>
      </c>
      <c r="DN35" s="86" t="str">
        <f t="shared" si="16"/>
        <v>Fout</v>
      </c>
      <c r="DO35" s="86" t="str">
        <f t="shared" si="16"/>
        <v>Fout</v>
      </c>
      <c r="DP35" s="223" t="s">
        <v>893</v>
      </c>
      <c r="DQ35" s="86" t="e">
        <f t="shared" si="17"/>
        <v>#N/A</v>
      </c>
      <c r="DR35" s="86" t="e">
        <f t="shared" si="17"/>
        <v>#N/A</v>
      </c>
      <c r="DS35" s="86" t="e">
        <f t="shared" si="17"/>
        <v>#N/A</v>
      </c>
      <c r="DT35" s="86" t="e">
        <f t="shared" si="17"/>
        <v>#N/A</v>
      </c>
      <c r="DU35" s="86" t="e">
        <f t="shared" si="17"/>
        <v>#N/A</v>
      </c>
      <c r="DV35" s="86" t="e">
        <f t="shared" si="17"/>
        <v>#N/A</v>
      </c>
      <c r="DW35" s="86" t="e">
        <f t="shared" si="17"/>
        <v>#N/A</v>
      </c>
      <c r="DX35" s="86" t="e">
        <f t="shared" si="17"/>
        <v>#N/A</v>
      </c>
      <c r="DY35" s="86" t="e">
        <f t="shared" si="17"/>
        <v>#N/A</v>
      </c>
      <c r="DZ35" s="86" t="e">
        <f t="shared" si="17"/>
        <v>#N/A</v>
      </c>
      <c r="EA35" s="86" t="e">
        <f t="shared" si="18"/>
        <v>#N/A</v>
      </c>
      <c r="EB35" s="86" t="e">
        <f t="shared" si="18"/>
        <v>#N/A</v>
      </c>
      <c r="EC35" s="86" t="e">
        <f t="shared" si="18"/>
        <v>#N/A</v>
      </c>
      <c r="ED35" s="86" t="e">
        <f t="shared" si="18"/>
        <v>#N/A</v>
      </c>
      <c r="EE35" s="86" t="e">
        <f t="shared" si="18"/>
        <v>#N/A</v>
      </c>
      <c r="EF35" s="86" t="e">
        <f t="shared" si="18"/>
        <v>#N/A</v>
      </c>
      <c r="EG35" s="86" t="e">
        <f t="shared" si="18"/>
        <v>#N/A</v>
      </c>
      <c r="EH35" s="86" t="e">
        <f t="shared" si="18"/>
        <v>#N/A</v>
      </c>
      <c r="EI35" s="86" t="e">
        <f t="shared" si="18"/>
        <v>#N/A</v>
      </c>
      <c r="EJ35" s="86" t="e">
        <f t="shared" si="18"/>
        <v>#N/A</v>
      </c>
      <c r="EK35" s="86" t="e">
        <f t="shared" si="19"/>
        <v>#N/A</v>
      </c>
      <c r="EL35" s="86" t="e">
        <f t="shared" si="19"/>
        <v>#N/A</v>
      </c>
      <c r="EM35" s="86" t="e">
        <f t="shared" si="19"/>
        <v>#N/A</v>
      </c>
      <c r="EN35" s="86" t="e">
        <f t="shared" si="19"/>
        <v>#N/A</v>
      </c>
      <c r="EO35" s="86" t="e">
        <f t="shared" si="19"/>
        <v>#N/A</v>
      </c>
      <c r="EP35" s="86" t="e">
        <f t="shared" si="19"/>
        <v>#N/A</v>
      </c>
      <c r="EQ35" s="86" t="e">
        <f t="shared" si="19"/>
        <v>#N/A</v>
      </c>
      <c r="ER35" s="86" t="e">
        <f t="shared" si="19"/>
        <v>#N/A</v>
      </c>
      <c r="ES35" s="86" t="e">
        <f t="shared" si="19"/>
        <v>#N/A</v>
      </c>
      <c r="ET35" s="86" t="e">
        <f t="shared" si="19"/>
        <v>#N/A</v>
      </c>
      <c r="EU35" s="86" t="e">
        <f t="shared" si="20"/>
        <v>#N/A</v>
      </c>
      <c r="EV35" s="86" t="e">
        <f t="shared" si="20"/>
        <v>#N/A</v>
      </c>
      <c r="EW35" s="86" t="e">
        <f t="shared" si="20"/>
        <v>#N/A</v>
      </c>
      <c r="EX35" s="86" t="e">
        <f t="shared" si="20"/>
        <v>#N/A</v>
      </c>
      <c r="EY35" s="86" t="e">
        <f t="shared" si="20"/>
        <v>#N/A</v>
      </c>
      <c r="EZ35" s="86" t="e">
        <f t="shared" si="20"/>
        <v>#N/A</v>
      </c>
      <c r="FA35" s="86" t="e">
        <f t="shared" si="20"/>
        <v>#N/A</v>
      </c>
      <c r="FB35" s="86" t="e">
        <f t="shared" si="20"/>
        <v>#N/A</v>
      </c>
      <c r="FC35" s="86" t="e">
        <f t="shared" si="20"/>
        <v>#N/A</v>
      </c>
      <c r="FD35" s="86" t="e">
        <f t="shared" si="20"/>
        <v>#N/A</v>
      </c>
      <c r="FE35" s="86" t="e">
        <f t="shared" si="21"/>
        <v>#N/A</v>
      </c>
      <c r="FF35" s="86" t="e">
        <f t="shared" si="21"/>
        <v>#N/A</v>
      </c>
      <c r="FG35" s="86" t="e">
        <f t="shared" si="21"/>
        <v>#N/A</v>
      </c>
      <c r="FH35" s="86" t="e">
        <f t="shared" si="21"/>
        <v>#N/A</v>
      </c>
      <c r="FI35" s="86" t="e">
        <f t="shared" si="21"/>
        <v>#N/A</v>
      </c>
      <c r="FJ35" s="86" t="e">
        <f t="shared" si="21"/>
        <v>#N/A</v>
      </c>
      <c r="FK35" s="86" t="e">
        <f t="shared" si="21"/>
        <v>#N/A</v>
      </c>
      <c r="FL35" s="86" t="e">
        <f t="shared" si="21"/>
        <v>#N/A</v>
      </c>
      <c r="FM35" s="86" t="e">
        <f t="shared" si="21"/>
        <v>#N/A</v>
      </c>
      <c r="FN35" s="86" t="e">
        <f t="shared" si="21"/>
        <v>#N/A</v>
      </c>
      <c r="FO35" s="86" t="e">
        <f t="shared" si="22"/>
        <v>#N/A</v>
      </c>
      <c r="FP35" s="86" t="e">
        <f t="shared" si="22"/>
        <v>#N/A</v>
      </c>
      <c r="FQ35" s="86" t="e">
        <f t="shared" si="22"/>
        <v>#N/A</v>
      </c>
      <c r="FR35" s="86" t="e">
        <f t="shared" si="22"/>
        <v>#N/A</v>
      </c>
      <c r="FS35" s="86" t="e">
        <f t="shared" si="22"/>
        <v>#N/A</v>
      </c>
      <c r="FT35" s="86" t="e">
        <f t="shared" si="22"/>
        <v>#N/A</v>
      </c>
      <c r="FU35" s="86" t="e">
        <f t="shared" si="22"/>
        <v>#N/A</v>
      </c>
      <c r="FV35" s="86" t="e">
        <f t="shared" si="22"/>
        <v>#N/A</v>
      </c>
      <c r="FW35" s="86" t="e">
        <f t="shared" si="22"/>
        <v>#N/A</v>
      </c>
      <c r="FX35" s="86" t="e">
        <f t="shared" si="22"/>
        <v>#N/A</v>
      </c>
      <c r="FY35" s="86" t="e">
        <f t="shared" si="23"/>
        <v>#N/A</v>
      </c>
      <c r="FZ35" s="86" t="e">
        <f t="shared" si="23"/>
        <v>#N/A</v>
      </c>
      <c r="GA35" s="86" t="e">
        <f t="shared" si="23"/>
        <v>#N/A</v>
      </c>
      <c r="GB35" s="86" t="e">
        <f t="shared" si="23"/>
        <v>#N/A</v>
      </c>
      <c r="GC35" s="86" t="e">
        <f t="shared" si="23"/>
        <v>#N/A</v>
      </c>
      <c r="GD35" s="86" t="e">
        <f t="shared" si="23"/>
        <v>#N/A</v>
      </c>
      <c r="GE35" s="86" t="e">
        <f t="shared" si="23"/>
        <v>#N/A</v>
      </c>
      <c r="GF35" s="86" t="e">
        <f t="shared" si="23"/>
        <v>#N/A</v>
      </c>
      <c r="GG35" s="86" t="e">
        <f t="shared" si="23"/>
        <v>#N/A</v>
      </c>
      <c r="GH35" s="86" t="e">
        <f t="shared" si="23"/>
        <v>#N/A</v>
      </c>
      <c r="GI35" s="86" t="e">
        <f t="shared" si="24"/>
        <v>#N/A</v>
      </c>
      <c r="GJ35" s="86" t="e">
        <f t="shared" si="24"/>
        <v>#N/A</v>
      </c>
      <c r="GK35" s="86" t="e">
        <f t="shared" si="24"/>
        <v>#N/A</v>
      </c>
      <c r="GL35" s="86" t="e">
        <f t="shared" si="24"/>
        <v>#N/A</v>
      </c>
      <c r="GM35" s="86" t="e">
        <f t="shared" si="24"/>
        <v>#N/A</v>
      </c>
      <c r="GN35" s="86" t="e">
        <f t="shared" si="24"/>
        <v>#N/A</v>
      </c>
      <c r="GO35" s="86" t="e">
        <f t="shared" si="24"/>
        <v>#N/A</v>
      </c>
      <c r="GP35" s="86" t="e">
        <f t="shared" si="24"/>
        <v>#N/A</v>
      </c>
      <c r="GQ35" s="86" t="e">
        <f t="shared" si="24"/>
        <v>#N/A</v>
      </c>
      <c r="GR35" s="86" t="e">
        <f t="shared" si="24"/>
        <v>#N/A</v>
      </c>
      <c r="GS35" s="86" t="e">
        <f t="shared" si="25"/>
        <v>#N/A</v>
      </c>
      <c r="GT35" s="86" t="e">
        <f t="shared" si="25"/>
        <v>#N/A</v>
      </c>
      <c r="GU35" s="86" t="e">
        <f t="shared" si="25"/>
        <v>#N/A</v>
      </c>
      <c r="GV35" s="86" t="e">
        <f t="shared" si="25"/>
        <v>#N/A</v>
      </c>
      <c r="GW35" s="86" t="e">
        <f t="shared" si="25"/>
        <v>#N/A</v>
      </c>
      <c r="GX35" s="86" t="e">
        <f t="shared" si="25"/>
        <v>#N/A</v>
      </c>
      <c r="GY35" s="86" t="e">
        <f t="shared" si="25"/>
        <v>#N/A</v>
      </c>
      <c r="GZ35" s="86" t="e">
        <f t="shared" si="25"/>
        <v>#N/A</v>
      </c>
      <c r="HA35" s="86" t="e">
        <f t="shared" si="25"/>
        <v>#N/A</v>
      </c>
      <c r="HB35" s="86" t="e">
        <f t="shared" si="25"/>
        <v>#N/A</v>
      </c>
      <c r="HC35" s="86" t="e">
        <f t="shared" si="26"/>
        <v>#N/A</v>
      </c>
      <c r="HD35" s="86" t="e">
        <f t="shared" si="26"/>
        <v>#N/A</v>
      </c>
      <c r="HE35" s="86" t="e">
        <f t="shared" si="26"/>
        <v>#N/A</v>
      </c>
      <c r="HF35" s="86" t="e">
        <f t="shared" si="26"/>
        <v>#N/A</v>
      </c>
      <c r="HG35" s="86" t="e">
        <f t="shared" si="26"/>
        <v>#N/A</v>
      </c>
      <c r="HH35" s="86" t="e">
        <f t="shared" si="26"/>
        <v>#N/A</v>
      </c>
      <c r="HI35" s="86" t="e">
        <f t="shared" si="26"/>
        <v>#N/A</v>
      </c>
      <c r="HJ35" s="86" t="e">
        <f t="shared" si="26"/>
        <v>#N/A</v>
      </c>
      <c r="HK35" s="86" t="e">
        <f t="shared" si="26"/>
        <v>#N/A</v>
      </c>
      <c r="HL35" s="86" t="e">
        <f t="shared" si="26"/>
        <v>#N/A</v>
      </c>
      <c r="HM35" s="86" t="e">
        <f t="shared" si="27"/>
        <v>#N/A</v>
      </c>
      <c r="HN35" s="86" t="e">
        <f t="shared" si="27"/>
        <v>#N/A</v>
      </c>
      <c r="HO35" s="86" t="e">
        <f t="shared" si="27"/>
        <v>#N/A</v>
      </c>
      <c r="HP35" s="86" t="e">
        <f t="shared" si="27"/>
        <v>#N/A</v>
      </c>
      <c r="HQ35" s="86" t="e">
        <f t="shared" si="27"/>
        <v>#N/A</v>
      </c>
      <c r="HR35" s="86" t="e">
        <f t="shared" si="27"/>
        <v>#N/A</v>
      </c>
      <c r="HS35" s="86" t="e">
        <f t="shared" si="27"/>
        <v>#N/A</v>
      </c>
      <c r="HT35" s="86" t="e">
        <f t="shared" si="27"/>
        <v>#N/A</v>
      </c>
      <c r="HU35" s="86" t="e">
        <f t="shared" si="27"/>
        <v>#N/A</v>
      </c>
      <c r="HV35" s="86" t="e">
        <f t="shared" si="27"/>
        <v>#N/A</v>
      </c>
      <c r="HW35" s="86" t="e">
        <f t="shared" si="28"/>
        <v>#N/A</v>
      </c>
      <c r="HX35" s="86" t="e">
        <f t="shared" si="28"/>
        <v>#N/A</v>
      </c>
      <c r="HY35" s="86" t="e">
        <f t="shared" si="28"/>
        <v>#N/A</v>
      </c>
      <c r="HZ35" s="86" t="e">
        <f t="shared" si="28"/>
        <v>#N/A</v>
      </c>
      <c r="IA35" s="86" t="e">
        <f t="shared" si="28"/>
        <v>#N/A</v>
      </c>
      <c r="IB35" s="86" t="e">
        <f t="shared" si="28"/>
        <v>#N/A</v>
      </c>
      <c r="IC35" s="86" t="e">
        <f t="shared" si="28"/>
        <v>#N/A</v>
      </c>
      <c r="ID35" s="86" t="e">
        <f t="shared" si="28"/>
        <v>#N/A</v>
      </c>
      <c r="IE35" s="86" t="e">
        <f t="shared" si="28"/>
        <v>#N/A</v>
      </c>
      <c r="IF35" s="86" t="e">
        <f t="shared" si="28"/>
        <v>#N/A</v>
      </c>
      <c r="IG35" s="86" t="e">
        <f t="shared" si="29"/>
        <v>#N/A</v>
      </c>
      <c r="IH35" s="86" t="e">
        <f t="shared" si="29"/>
        <v>#N/A</v>
      </c>
      <c r="II35" s="86" t="e">
        <f t="shared" si="29"/>
        <v>#N/A</v>
      </c>
      <c r="IJ35" s="86" t="e">
        <f t="shared" si="29"/>
        <v>#N/A</v>
      </c>
      <c r="IK35" s="86" t="e">
        <f t="shared" si="29"/>
        <v>#N/A</v>
      </c>
      <c r="IL35" s="86" t="e">
        <f t="shared" si="29"/>
        <v>#N/A</v>
      </c>
      <c r="IM35" s="86" t="e">
        <f t="shared" si="29"/>
        <v>#N/A</v>
      </c>
      <c r="IN35" s="86" t="e">
        <f t="shared" si="29"/>
        <v>#N/A</v>
      </c>
      <c r="IO35" s="86" t="e">
        <f t="shared" si="29"/>
        <v>#N/A</v>
      </c>
      <c r="IP35" s="86" t="e">
        <f t="shared" si="29"/>
        <v>#N/A</v>
      </c>
      <c r="IQ35" s="86" t="e">
        <f t="shared" si="30"/>
        <v>#N/A</v>
      </c>
      <c r="IR35" s="86" t="e">
        <f t="shared" si="30"/>
        <v>#N/A</v>
      </c>
      <c r="IS35" s="86" t="e">
        <f t="shared" si="30"/>
        <v>#N/A</v>
      </c>
      <c r="IT35" s="86" t="e">
        <f t="shared" si="30"/>
        <v>#N/A</v>
      </c>
      <c r="IU35" s="86" t="e">
        <f t="shared" si="30"/>
        <v>#N/A</v>
      </c>
      <c r="IV35" s="86" t="e">
        <f t="shared" si="30"/>
        <v>#N/A</v>
      </c>
      <c r="IW35" s="86" t="e">
        <f t="shared" si="30"/>
        <v>#N/A</v>
      </c>
      <c r="IX35" s="86" t="e">
        <f t="shared" si="30"/>
        <v>#N/A</v>
      </c>
      <c r="IY35" s="86" t="e">
        <f t="shared" si="30"/>
        <v>#N/A</v>
      </c>
      <c r="IZ35" s="86" t="e">
        <f t="shared" si="30"/>
        <v>#N/A</v>
      </c>
      <c r="JA35" s="86" t="e">
        <f t="shared" si="31"/>
        <v>#N/A</v>
      </c>
      <c r="JB35" s="86" t="e">
        <f t="shared" si="31"/>
        <v>#N/A</v>
      </c>
      <c r="JC35" s="86" t="e">
        <f t="shared" si="31"/>
        <v>#N/A</v>
      </c>
      <c r="JD35" s="86" t="e">
        <f t="shared" si="31"/>
        <v>#N/A</v>
      </c>
      <c r="JE35" s="86" t="e">
        <f t="shared" si="31"/>
        <v>#N/A</v>
      </c>
      <c r="JF35" s="86" t="e">
        <f t="shared" si="31"/>
        <v>#N/A</v>
      </c>
      <c r="JG35" s="86" t="e">
        <f t="shared" si="31"/>
        <v>#N/A</v>
      </c>
      <c r="JH35" s="86" t="e">
        <f t="shared" si="31"/>
        <v>#N/A</v>
      </c>
      <c r="JI35" s="86" t="e">
        <f t="shared" si="31"/>
        <v>#N/A</v>
      </c>
      <c r="JJ35" s="86" t="e">
        <f t="shared" si="31"/>
        <v>#N/A</v>
      </c>
      <c r="JK35" s="86" t="e">
        <f t="shared" si="32"/>
        <v>#N/A</v>
      </c>
      <c r="JL35" s="86" t="e">
        <f t="shared" si="32"/>
        <v>#N/A</v>
      </c>
      <c r="JM35" s="86" t="e">
        <f t="shared" si="32"/>
        <v>#N/A</v>
      </c>
      <c r="JN35" s="86" t="e">
        <f t="shared" si="32"/>
        <v>#N/A</v>
      </c>
      <c r="JO35" s="86" t="e">
        <f t="shared" si="32"/>
        <v>#N/A</v>
      </c>
      <c r="JP35" s="86" t="e">
        <f t="shared" si="32"/>
        <v>#N/A</v>
      </c>
      <c r="JQ35" s="86" t="e">
        <f t="shared" si="32"/>
        <v>#N/A</v>
      </c>
      <c r="JR35" s="86" t="e">
        <f t="shared" si="32"/>
        <v>#N/A</v>
      </c>
      <c r="JS35" s="86" t="e">
        <f t="shared" si="32"/>
        <v>#N/A</v>
      </c>
      <c r="JT35" s="86" t="e">
        <f t="shared" si="32"/>
        <v>#N/A</v>
      </c>
      <c r="JU35" s="86" t="e">
        <f t="shared" si="33"/>
        <v>#N/A</v>
      </c>
      <c r="JV35" s="86" t="e">
        <f t="shared" si="33"/>
        <v>#N/A</v>
      </c>
      <c r="JW35" s="86" t="e">
        <f t="shared" si="33"/>
        <v>#N/A</v>
      </c>
      <c r="JX35" s="86" t="e">
        <f t="shared" si="33"/>
        <v>#N/A</v>
      </c>
      <c r="JY35" s="86" t="e">
        <f t="shared" si="33"/>
        <v>#N/A</v>
      </c>
      <c r="JZ35" s="86" t="e">
        <f t="shared" si="33"/>
        <v>#N/A</v>
      </c>
      <c r="KA35" s="86" t="e">
        <f t="shared" si="33"/>
        <v>#N/A</v>
      </c>
      <c r="KB35" s="86" t="e">
        <f t="shared" si="33"/>
        <v>#N/A</v>
      </c>
      <c r="KC35" s="86" t="e">
        <f t="shared" si="33"/>
        <v>#N/A</v>
      </c>
      <c r="KD35" s="86" t="e">
        <f t="shared" si="33"/>
        <v>#N/A</v>
      </c>
      <c r="KE35" s="86" t="e">
        <f t="shared" si="34"/>
        <v>#N/A</v>
      </c>
      <c r="KF35" s="86" t="e">
        <f t="shared" si="34"/>
        <v>#N/A</v>
      </c>
      <c r="KG35" s="86" t="e">
        <f t="shared" si="34"/>
        <v>#N/A</v>
      </c>
      <c r="KH35" s="86" t="e">
        <f t="shared" si="34"/>
        <v>#N/A</v>
      </c>
      <c r="KI35" s="86" t="e">
        <f t="shared" si="34"/>
        <v>#N/A</v>
      </c>
      <c r="KJ35" s="86" t="e">
        <f t="shared" si="34"/>
        <v>#N/A</v>
      </c>
      <c r="KK35" s="86" t="e">
        <f t="shared" si="34"/>
        <v>#N/A</v>
      </c>
      <c r="KL35" s="86" t="e">
        <f t="shared" si="34"/>
        <v>#N/A</v>
      </c>
      <c r="KM35" s="86" t="e">
        <f t="shared" si="34"/>
        <v>#N/A</v>
      </c>
      <c r="KN35" s="86" t="e">
        <f t="shared" si="34"/>
        <v>#N/A</v>
      </c>
      <c r="KO35" s="86" t="e">
        <f t="shared" si="35"/>
        <v>#N/A</v>
      </c>
      <c r="KP35" s="86" t="e">
        <f t="shared" si="35"/>
        <v>#N/A</v>
      </c>
      <c r="KQ35" s="86" t="e">
        <f t="shared" si="35"/>
        <v>#N/A</v>
      </c>
      <c r="KR35" s="86" t="e">
        <f t="shared" si="35"/>
        <v>#N/A</v>
      </c>
      <c r="KS35" s="86" t="e">
        <f t="shared" si="35"/>
        <v>#N/A</v>
      </c>
      <c r="KT35" s="86" t="e">
        <f t="shared" si="35"/>
        <v>#N/A</v>
      </c>
      <c r="KU35" s="86" t="e">
        <f t="shared" si="35"/>
        <v>#N/A</v>
      </c>
      <c r="KV35" s="86" t="e">
        <f t="shared" si="35"/>
        <v>#N/A</v>
      </c>
      <c r="KW35" s="86" t="e">
        <f t="shared" si="35"/>
        <v>#N/A</v>
      </c>
      <c r="KX35" s="86" t="e">
        <f t="shared" si="35"/>
        <v>#N/A</v>
      </c>
      <c r="KY35" s="86" t="e">
        <f t="shared" si="36"/>
        <v>#N/A</v>
      </c>
      <c r="KZ35" s="86" t="e">
        <f t="shared" si="36"/>
        <v>#N/A</v>
      </c>
      <c r="LA35" s="86" t="e">
        <f t="shared" si="36"/>
        <v>#N/A</v>
      </c>
      <c r="LB35" s="86" t="e">
        <f t="shared" si="36"/>
        <v>#N/A</v>
      </c>
      <c r="LC35" s="86" t="e">
        <f t="shared" si="36"/>
        <v>#N/A</v>
      </c>
      <c r="LD35" s="86" t="e">
        <f t="shared" si="36"/>
        <v>#N/A</v>
      </c>
      <c r="LE35" s="86" t="e">
        <f t="shared" si="36"/>
        <v>#N/A</v>
      </c>
      <c r="LF35" s="86" t="e">
        <f t="shared" si="36"/>
        <v>#N/A</v>
      </c>
      <c r="LG35" s="86" t="e">
        <f t="shared" si="36"/>
        <v>#N/A</v>
      </c>
      <c r="LH35" s="86" t="e">
        <f t="shared" si="36"/>
        <v>#N/A</v>
      </c>
      <c r="LI35" s="86" t="e">
        <f t="shared" si="37"/>
        <v>#N/A</v>
      </c>
      <c r="LJ35" s="86" t="e">
        <f t="shared" si="37"/>
        <v>#N/A</v>
      </c>
      <c r="LK35" s="86" t="e">
        <f t="shared" si="37"/>
        <v>#N/A</v>
      </c>
      <c r="LL35" s="86" t="e">
        <f t="shared" si="37"/>
        <v>#N/A</v>
      </c>
      <c r="LM35" s="86" t="e">
        <f t="shared" si="37"/>
        <v>#N/A</v>
      </c>
      <c r="LN35" s="86" t="e">
        <f t="shared" si="37"/>
        <v>#N/A</v>
      </c>
      <c r="LO35" s="86" t="e">
        <f t="shared" si="37"/>
        <v>#N/A</v>
      </c>
      <c r="LP35" s="86" t="e">
        <f t="shared" si="37"/>
        <v>#N/A</v>
      </c>
      <c r="LQ35" s="86" t="e">
        <f t="shared" si="37"/>
        <v>#N/A</v>
      </c>
      <c r="LR35" s="86" t="e">
        <f t="shared" si="37"/>
        <v>#N/A</v>
      </c>
      <c r="LS35" s="86" t="e">
        <f t="shared" si="38"/>
        <v>#N/A</v>
      </c>
      <c r="LT35" s="86" t="e">
        <f t="shared" si="38"/>
        <v>#N/A</v>
      </c>
      <c r="LU35" s="86" t="e">
        <f t="shared" si="38"/>
        <v>#N/A</v>
      </c>
      <c r="LV35" s="86" t="e">
        <f t="shared" si="38"/>
        <v>#N/A</v>
      </c>
      <c r="LW35" s="86" t="e">
        <f t="shared" si="38"/>
        <v>#N/A</v>
      </c>
      <c r="LX35" s="86" t="e">
        <f t="shared" si="38"/>
        <v>#N/A</v>
      </c>
      <c r="LY35" s="86" t="e">
        <f t="shared" si="38"/>
        <v>#N/A</v>
      </c>
      <c r="LZ35" s="86" t="e">
        <f t="shared" si="38"/>
        <v>#N/A</v>
      </c>
      <c r="MA35" s="86" t="e">
        <f t="shared" si="38"/>
        <v>#N/A</v>
      </c>
      <c r="MB35" s="86" t="e">
        <f t="shared" si="38"/>
        <v>#N/A</v>
      </c>
      <c r="MC35" s="86" t="e">
        <f t="shared" si="39"/>
        <v>#N/A</v>
      </c>
      <c r="MD35" s="86" t="e">
        <f t="shared" si="39"/>
        <v>#N/A</v>
      </c>
      <c r="ME35" s="86" t="e">
        <f t="shared" si="39"/>
        <v>#N/A</v>
      </c>
      <c r="MF35" s="86" t="e">
        <f t="shared" si="39"/>
        <v>#N/A</v>
      </c>
      <c r="MG35" s="86" t="e">
        <f t="shared" si="39"/>
        <v>#N/A</v>
      </c>
      <c r="MH35" s="86" t="e">
        <f t="shared" si="39"/>
        <v>#N/A</v>
      </c>
      <c r="MI35" s="86" t="e">
        <f t="shared" si="39"/>
        <v>#N/A</v>
      </c>
      <c r="MJ35" s="86" t="e">
        <f t="shared" si="39"/>
        <v>#N/A</v>
      </c>
      <c r="MK35" s="86" t="e">
        <f t="shared" si="39"/>
        <v>#N/A</v>
      </c>
      <c r="ML35" s="86" t="e">
        <f t="shared" si="39"/>
        <v>#N/A</v>
      </c>
      <c r="MM35" s="86" t="e">
        <f t="shared" si="40"/>
        <v>#N/A</v>
      </c>
      <c r="MN35" s="86" t="e">
        <f t="shared" si="40"/>
        <v>#N/A</v>
      </c>
      <c r="MO35" s="86" t="e">
        <f t="shared" si="40"/>
        <v>#N/A</v>
      </c>
      <c r="MP35" s="86" t="e">
        <f t="shared" si="40"/>
        <v>#N/A</v>
      </c>
      <c r="MQ35" s="86" t="e">
        <f t="shared" si="40"/>
        <v>#N/A</v>
      </c>
      <c r="MR35" s="86" t="e">
        <f t="shared" si="40"/>
        <v>#N/A</v>
      </c>
      <c r="MS35" s="86" t="e">
        <f t="shared" si="40"/>
        <v>#N/A</v>
      </c>
      <c r="MT35" s="86" t="e">
        <f t="shared" si="40"/>
        <v>#N/A</v>
      </c>
      <c r="MU35" s="86" t="e">
        <f t="shared" si="40"/>
        <v>#N/A</v>
      </c>
      <c r="MV35" s="86" t="e">
        <f t="shared" si="40"/>
        <v>#N/A</v>
      </c>
      <c r="MW35" s="86" t="e">
        <f t="shared" si="41"/>
        <v>#N/A</v>
      </c>
      <c r="MX35" s="86" t="e">
        <f t="shared" si="41"/>
        <v>#N/A</v>
      </c>
      <c r="MY35" s="86" t="e">
        <f t="shared" si="41"/>
        <v>#N/A</v>
      </c>
      <c r="MZ35" s="86" t="e">
        <f t="shared" si="41"/>
        <v>#N/A</v>
      </c>
      <c r="NA35" s="86" t="e">
        <f t="shared" si="41"/>
        <v>#N/A</v>
      </c>
      <c r="NB35" s="86" t="e">
        <f t="shared" si="41"/>
        <v>#N/A</v>
      </c>
      <c r="NC35" s="86" t="e">
        <f t="shared" si="41"/>
        <v>#N/A</v>
      </c>
      <c r="ND35" s="86" t="e">
        <f t="shared" si="41"/>
        <v>#N/A</v>
      </c>
      <c r="NE35" s="86" t="e">
        <f t="shared" si="41"/>
        <v>#N/A</v>
      </c>
      <c r="NF35" s="86" t="e">
        <f t="shared" si="41"/>
        <v>#N/A</v>
      </c>
      <c r="NG35" s="86" t="e">
        <f t="shared" si="42"/>
        <v>#N/A</v>
      </c>
      <c r="NH35" s="86" t="e">
        <f t="shared" si="42"/>
        <v>#N/A</v>
      </c>
      <c r="NI35" s="86" t="e">
        <f t="shared" si="42"/>
        <v>#N/A</v>
      </c>
      <c r="NJ35" s="86" t="e">
        <f t="shared" si="42"/>
        <v>#N/A</v>
      </c>
      <c r="NK35" s="86" t="e">
        <f t="shared" si="42"/>
        <v>#N/A</v>
      </c>
      <c r="NL35" s="86" t="e">
        <f t="shared" si="42"/>
        <v>#N/A</v>
      </c>
      <c r="NM35" s="86" t="e">
        <f t="shared" si="42"/>
        <v>#N/A</v>
      </c>
      <c r="NN35" s="86" t="e">
        <f t="shared" si="42"/>
        <v>#N/A</v>
      </c>
      <c r="NO35" s="86" t="e">
        <f t="shared" si="42"/>
        <v>#N/A</v>
      </c>
      <c r="NP35" s="86" t="e">
        <f t="shared" si="42"/>
        <v>#N/A</v>
      </c>
      <c r="NQ35" s="86" t="e">
        <f t="shared" si="43"/>
        <v>#N/A</v>
      </c>
      <c r="NR35" s="86" t="e">
        <f t="shared" si="43"/>
        <v>#N/A</v>
      </c>
      <c r="NS35" s="86" t="e">
        <f t="shared" si="43"/>
        <v>#N/A</v>
      </c>
      <c r="NT35" s="86" t="e">
        <f t="shared" si="43"/>
        <v>#N/A</v>
      </c>
      <c r="NU35" s="86" t="e">
        <f t="shared" si="43"/>
        <v>#N/A</v>
      </c>
      <c r="NV35" s="86" t="e">
        <f t="shared" si="43"/>
        <v>#N/A</v>
      </c>
      <c r="NW35" s="86" t="e">
        <f t="shared" si="43"/>
        <v>#N/A</v>
      </c>
      <c r="NX35" s="86" t="e">
        <f t="shared" si="43"/>
        <v>#N/A</v>
      </c>
      <c r="NY35" s="86" t="e">
        <f t="shared" si="43"/>
        <v>#N/A</v>
      </c>
      <c r="NZ35" s="86" t="e">
        <f t="shared" si="43"/>
        <v>#N/A</v>
      </c>
      <c r="OA35" s="86" t="e">
        <f t="shared" si="44"/>
        <v>#N/A</v>
      </c>
      <c r="OB35" s="86" t="e">
        <f t="shared" si="44"/>
        <v>#N/A</v>
      </c>
      <c r="OC35" s="86" t="e">
        <f t="shared" si="44"/>
        <v>#N/A</v>
      </c>
      <c r="OD35" s="86" t="e">
        <f t="shared" si="44"/>
        <v>#N/A</v>
      </c>
      <c r="OE35" s="86" t="e">
        <f t="shared" si="44"/>
        <v>#N/A</v>
      </c>
      <c r="OF35" s="86" t="e">
        <f t="shared" si="44"/>
        <v>#N/A</v>
      </c>
      <c r="OG35" s="86" t="e">
        <f t="shared" si="44"/>
        <v>#N/A</v>
      </c>
      <c r="OH35" s="86" t="e">
        <f t="shared" si="44"/>
        <v>#N/A</v>
      </c>
      <c r="OI35" s="86" t="e">
        <f t="shared" si="44"/>
        <v>#N/A</v>
      </c>
      <c r="OJ35" s="86" t="e">
        <f t="shared" si="44"/>
        <v>#N/A</v>
      </c>
      <c r="OK35" s="86" t="e">
        <f t="shared" si="45"/>
        <v>#N/A</v>
      </c>
      <c r="OL35" s="86" t="e">
        <f t="shared" si="45"/>
        <v>#N/A</v>
      </c>
      <c r="OM35" s="86" t="e">
        <f t="shared" si="45"/>
        <v>#N/A</v>
      </c>
      <c r="ON35" s="86" t="e">
        <f t="shared" si="45"/>
        <v>#N/A</v>
      </c>
      <c r="OO35" s="86" t="e">
        <f t="shared" si="45"/>
        <v>#N/A</v>
      </c>
      <c r="OP35" s="86" t="e">
        <f t="shared" si="45"/>
        <v>#N/A</v>
      </c>
      <c r="OQ35" s="86" t="e">
        <f t="shared" si="45"/>
        <v>#N/A</v>
      </c>
      <c r="OR35" s="86" t="e">
        <f t="shared" si="45"/>
        <v>#N/A</v>
      </c>
      <c r="OS35" s="86" t="e">
        <f t="shared" si="45"/>
        <v>#N/A</v>
      </c>
      <c r="OT35" s="86" t="e">
        <f t="shared" si="45"/>
        <v>#N/A</v>
      </c>
      <c r="OU35" s="86" t="e">
        <f t="shared" si="46"/>
        <v>#N/A</v>
      </c>
      <c r="OV35" s="86" t="e">
        <f t="shared" si="46"/>
        <v>#N/A</v>
      </c>
      <c r="OW35" s="86" t="e">
        <f t="shared" si="46"/>
        <v>#N/A</v>
      </c>
      <c r="OX35" s="86" t="e">
        <f t="shared" si="46"/>
        <v>#N/A</v>
      </c>
      <c r="OY35" s="86" t="e">
        <f t="shared" si="46"/>
        <v>#N/A</v>
      </c>
      <c r="OZ35" s="86" t="e">
        <f t="shared" si="46"/>
        <v>#N/A</v>
      </c>
      <c r="PA35" s="86" t="e">
        <f t="shared" si="46"/>
        <v>#N/A</v>
      </c>
      <c r="PB35" s="86" t="e">
        <f t="shared" si="46"/>
        <v>#N/A</v>
      </c>
      <c r="PC35" s="86" t="e">
        <f t="shared" si="46"/>
        <v>#N/A</v>
      </c>
      <c r="PD35" s="86" t="e">
        <f t="shared" si="46"/>
        <v>#N/A</v>
      </c>
      <c r="PE35" s="86" t="e">
        <f t="shared" si="46"/>
        <v>#N/A</v>
      </c>
      <c r="PF35" s="86" t="e">
        <f t="shared" si="46"/>
        <v>#N/A</v>
      </c>
    </row>
    <row r="36" spans="1:422" x14ac:dyDescent="0.25">
      <c r="A36" s="86"/>
      <c r="B36" s="225" t="s">
        <v>885</v>
      </c>
      <c r="C36" s="225" t="s">
        <v>485</v>
      </c>
      <c r="D36" s="86" t="s">
        <v>334</v>
      </c>
      <c r="E36" s="86" t="s">
        <v>485</v>
      </c>
      <c r="F36" s="86" t="s">
        <v>426</v>
      </c>
      <c r="G36" s="86" t="s">
        <v>481</v>
      </c>
      <c r="H36" s="86" t="s">
        <v>482</v>
      </c>
      <c r="I36" s="224" t="s">
        <v>485</v>
      </c>
      <c r="J36" s="224" t="s">
        <v>909</v>
      </c>
      <c r="K36" s="224" t="s">
        <v>910</v>
      </c>
      <c r="L36" s="110">
        <v>5</v>
      </c>
      <c r="M36" s="224"/>
      <c r="N36" s="224"/>
      <c r="O36" s="224"/>
      <c r="P36" s="223" t="s">
        <v>508</v>
      </c>
      <c r="Q36" s="86" t="str">
        <f t="shared" si="7"/>
        <v>Ja</v>
      </c>
      <c r="R36" s="86" t="str">
        <f t="shared" si="7"/>
        <v>Ja</v>
      </c>
      <c r="S36" s="86" t="str">
        <f t="shared" si="7"/>
        <v>Optie</v>
      </c>
      <c r="T36" s="86" t="str">
        <f t="shared" si="7"/>
        <v>Ja</v>
      </c>
      <c r="U36" s="86" t="str">
        <f t="shared" si="7"/>
        <v>Ja</v>
      </c>
      <c r="V36" s="86" t="str">
        <f t="shared" si="7"/>
        <v>Ja</v>
      </c>
      <c r="W36" s="86" t="str">
        <f t="shared" si="7"/>
        <v>Optie</v>
      </c>
      <c r="X36" s="86" t="str">
        <f t="shared" si="7"/>
        <v>Ja</v>
      </c>
      <c r="Y36" s="86" t="str">
        <f t="shared" si="7"/>
        <v>Optie</v>
      </c>
      <c r="Z36" s="86" t="str">
        <f t="shared" si="7"/>
        <v>Optie</v>
      </c>
      <c r="AA36" s="86" t="str">
        <f t="shared" si="8"/>
        <v>Optie</v>
      </c>
      <c r="AB36" s="86" t="str">
        <f t="shared" si="8"/>
        <v>Fout</v>
      </c>
      <c r="AC36" s="86" t="str">
        <f t="shared" si="8"/>
        <v>Fout</v>
      </c>
      <c r="AD36" s="86" t="str">
        <f t="shared" si="8"/>
        <v>Fout</v>
      </c>
      <c r="AE36" s="86" t="str">
        <f t="shared" si="8"/>
        <v>Fout</v>
      </c>
      <c r="AF36" s="86" t="str">
        <f t="shared" si="8"/>
        <v>Fout</v>
      </c>
      <c r="AG36" s="86" t="str">
        <f t="shared" si="8"/>
        <v>Fout</v>
      </c>
      <c r="AH36" s="86" t="str">
        <f t="shared" si="8"/>
        <v>Fout</v>
      </c>
      <c r="AI36" s="86" t="str">
        <f t="shared" si="8"/>
        <v>Fout</v>
      </c>
      <c r="AJ36" s="86" t="str">
        <f t="shared" si="8"/>
        <v>Fout</v>
      </c>
      <c r="AK36" s="86" t="str">
        <f t="shared" si="9"/>
        <v>Fout</v>
      </c>
      <c r="AL36" s="86" t="str">
        <f t="shared" si="9"/>
        <v>Fout</v>
      </c>
      <c r="AM36" s="86" t="str">
        <f t="shared" si="9"/>
        <v>Fout</v>
      </c>
      <c r="AN36" s="86" t="str">
        <f t="shared" si="9"/>
        <v>Fout</v>
      </c>
      <c r="AO36" s="86" t="str">
        <f t="shared" si="9"/>
        <v>Fout</v>
      </c>
      <c r="AP36" s="86" t="str">
        <f t="shared" si="9"/>
        <v>Fout</v>
      </c>
      <c r="AQ36" s="86" t="str">
        <f t="shared" si="9"/>
        <v>Fout</v>
      </c>
      <c r="AR36" s="86" t="str">
        <f t="shared" si="9"/>
        <v>Fout</v>
      </c>
      <c r="AS36" s="86" t="str">
        <f t="shared" si="9"/>
        <v>Fout</v>
      </c>
      <c r="AT36" s="86" t="str">
        <f t="shared" si="9"/>
        <v>Ja</v>
      </c>
      <c r="AU36" s="86" t="str">
        <f t="shared" si="10"/>
        <v>Nee</v>
      </c>
      <c r="AV36" s="86" t="str">
        <f t="shared" si="10"/>
        <v>Ja</v>
      </c>
      <c r="AW36" s="86" t="str">
        <f t="shared" si="10"/>
        <v>Ja</v>
      </c>
      <c r="AX36" s="86" t="str">
        <f t="shared" si="10"/>
        <v>Ja</v>
      </c>
      <c r="AY36" s="86" t="str">
        <f t="shared" si="10"/>
        <v>Fout</v>
      </c>
      <c r="AZ36" s="86" t="str">
        <f t="shared" si="10"/>
        <v>Fout</v>
      </c>
      <c r="BA36" s="86" t="str">
        <f t="shared" si="10"/>
        <v>Fout</v>
      </c>
      <c r="BB36" s="86" t="str">
        <f t="shared" si="10"/>
        <v>Fout</v>
      </c>
      <c r="BC36" s="86" t="str">
        <f t="shared" si="10"/>
        <v>Fout</v>
      </c>
      <c r="BD36" s="86" t="str">
        <f t="shared" si="10"/>
        <v>Fout</v>
      </c>
      <c r="BE36" s="86" t="str">
        <f t="shared" si="11"/>
        <v>Fout</v>
      </c>
      <c r="BF36" s="86" t="str">
        <f t="shared" si="11"/>
        <v>Fout</v>
      </c>
      <c r="BG36" s="86" t="str">
        <f t="shared" si="11"/>
        <v>Fout</v>
      </c>
      <c r="BH36" s="86" t="str">
        <f t="shared" si="11"/>
        <v>Fout</v>
      </c>
      <c r="BI36" s="86" t="str">
        <f t="shared" si="11"/>
        <v>Fout</v>
      </c>
      <c r="BJ36" s="86" t="str">
        <f t="shared" si="11"/>
        <v>Fout</v>
      </c>
      <c r="BK36" s="86" t="str">
        <f t="shared" si="11"/>
        <v>Fout</v>
      </c>
      <c r="BL36" s="86" t="str">
        <f t="shared" si="11"/>
        <v>Fout</v>
      </c>
      <c r="BM36" s="86" t="str">
        <f t="shared" si="11"/>
        <v>Fout</v>
      </c>
      <c r="BN36" s="86" t="str">
        <f t="shared" si="11"/>
        <v>Fout</v>
      </c>
      <c r="BO36" s="86" t="str">
        <f t="shared" si="12"/>
        <v>Fout</v>
      </c>
      <c r="BP36" s="86" t="str">
        <f t="shared" si="12"/>
        <v>Fout</v>
      </c>
      <c r="BQ36" s="86" t="str">
        <f t="shared" si="12"/>
        <v>Fout</v>
      </c>
      <c r="BR36" s="86" t="str">
        <f t="shared" si="12"/>
        <v>Fout</v>
      </c>
      <c r="BS36" s="86" t="str">
        <f t="shared" si="12"/>
        <v>Fout</v>
      </c>
      <c r="BT36" s="86" t="str">
        <f t="shared" si="12"/>
        <v>Fout</v>
      </c>
      <c r="BU36" s="86" t="str">
        <f t="shared" si="12"/>
        <v>Fout</v>
      </c>
      <c r="BV36" s="86" t="str">
        <f t="shared" si="12"/>
        <v>Fout</v>
      </c>
      <c r="BW36" s="86" t="str">
        <f t="shared" si="12"/>
        <v>Fout</v>
      </c>
      <c r="BX36" s="86" t="str">
        <f t="shared" si="12"/>
        <v>Fout</v>
      </c>
      <c r="BY36" s="86" t="str">
        <f t="shared" si="13"/>
        <v>Fout</v>
      </c>
      <c r="BZ36" s="86" t="str">
        <f t="shared" si="13"/>
        <v>Fout</v>
      </c>
      <c r="CA36" s="86" t="str">
        <f t="shared" si="13"/>
        <v>Fout</v>
      </c>
      <c r="CB36" s="86" t="str">
        <f t="shared" si="13"/>
        <v>Fout</v>
      </c>
      <c r="CC36" s="86" t="str">
        <f t="shared" si="13"/>
        <v>Fout</v>
      </c>
      <c r="CD36" s="86" t="str">
        <f t="shared" si="13"/>
        <v>Fout</v>
      </c>
      <c r="CE36" s="86" t="str">
        <f t="shared" si="13"/>
        <v>Fout</v>
      </c>
      <c r="CF36" s="86" t="str">
        <f t="shared" si="13"/>
        <v>Fout</v>
      </c>
      <c r="CG36" s="86" t="str">
        <f t="shared" si="13"/>
        <v>Fout</v>
      </c>
      <c r="CH36" s="86" t="str">
        <f t="shared" si="13"/>
        <v>Fout</v>
      </c>
      <c r="CI36" s="86" t="str">
        <f t="shared" si="14"/>
        <v>Fout</v>
      </c>
      <c r="CJ36" s="86" t="str">
        <f t="shared" si="14"/>
        <v>Ja</v>
      </c>
      <c r="CK36" s="86" t="str">
        <f t="shared" si="14"/>
        <v>Ja</v>
      </c>
      <c r="CL36" s="86" t="str">
        <f t="shared" si="14"/>
        <v>Ja</v>
      </c>
      <c r="CM36" s="86" t="str">
        <f t="shared" si="14"/>
        <v>Ja</v>
      </c>
      <c r="CN36" s="86" t="str">
        <f t="shared" si="14"/>
        <v>Ja</v>
      </c>
      <c r="CO36" s="86" t="str">
        <f t="shared" si="14"/>
        <v>Ja</v>
      </c>
      <c r="CP36" s="86" t="str">
        <f t="shared" si="14"/>
        <v>Ja</v>
      </c>
      <c r="CQ36" s="86" t="str">
        <f t="shared" si="14"/>
        <v>Ja</v>
      </c>
      <c r="CR36" s="86" t="str">
        <f t="shared" si="14"/>
        <v>Nee</v>
      </c>
      <c r="CS36" s="86" t="str">
        <f t="shared" si="15"/>
        <v>Nee</v>
      </c>
      <c r="CT36" s="86" t="str">
        <f t="shared" si="15"/>
        <v>Ja</v>
      </c>
      <c r="CU36" s="86" t="str">
        <f t="shared" si="15"/>
        <v>Ja</v>
      </c>
      <c r="CV36" s="86" t="str">
        <f t="shared" si="15"/>
        <v>Optie</v>
      </c>
      <c r="CW36" s="86" t="str">
        <f t="shared" si="15"/>
        <v>Ja</v>
      </c>
      <c r="CX36" s="86" t="str">
        <f t="shared" si="15"/>
        <v>Ja</v>
      </c>
      <c r="CY36" s="86" t="str">
        <f t="shared" si="15"/>
        <v>Ja</v>
      </c>
      <c r="CZ36" s="86" t="str">
        <f t="shared" si="15"/>
        <v>Ja</v>
      </c>
      <c r="DA36" s="86" t="str">
        <f t="shared" si="15"/>
        <v>Ja</v>
      </c>
      <c r="DB36" s="86" t="str">
        <f t="shared" si="15"/>
        <v>Optie</v>
      </c>
      <c r="DC36" s="86" t="str">
        <f t="shared" si="16"/>
        <v>Ja</v>
      </c>
      <c r="DD36" s="86" t="str">
        <f t="shared" si="16"/>
        <v>Ja</v>
      </c>
      <c r="DE36" s="86" t="str">
        <f t="shared" si="16"/>
        <v>Ja</v>
      </c>
      <c r="DF36" s="86" t="str">
        <f t="shared" si="16"/>
        <v>Ja</v>
      </c>
      <c r="DG36" s="86" t="str">
        <f t="shared" si="16"/>
        <v>Ja</v>
      </c>
      <c r="DH36" s="86" t="str">
        <f t="shared" si="16"/>
        <v>Nee</v>
      </c>
      <c r="DI36" s="86" t="str">
        <f t="shared" si="16"/>
        <v>Ja</v>
      </c>
      <c r="DJ36" s="86" t="str">
        <f t="shared" si="16"/>
        <v>Ja</v>
      </c>
      <c r="DK36" s="86" t="str">
        <f t="shared" si="16"/>
        <v>Optie</v>
      </c>
      <c r="DL36" s="86" t="str">
        <f t="shared" si="16"/>
        <v>Ja</v>
      </c>
      <c r="DM36" s="86" t="str">
        <f t="shared" si="16"/>
        <v>Ja</v>
      </c>
      <c r="DN36" s="86" t="str">
        <f t="shared" si="16"/>
        <v>Fout</v>
      </c>
      <c r="DO36" s="86" t="str">
        <f t="shared" si="16"/>
        <v>Fout</v>
      </c>
      <c r="DP36" s="223" t="s">
        <v>893</v>
      </c>
      <c r="DQ36" s="86" t="str">
        <f t="shared" si="17"/>
        <v>Ja</v>
      </c>
      <c r="DR36" s="86" t="str">
        <f t="shared" si="17"/>
        <v>Ja</v>
      </c>
      <c r="DS36" s="86" t="str">
        <f t="shared" si="17"/>
        <v>Optie</v>
      </c>
      <c r="DT36" s="86" t="str">
        <f t="shared" si="17"/>
        <v>Ja</v>
      </c>
      <c r="DU36" s="86" t="str">
        <f t="shared" si="17"/>
        <v>Ja</v>
      </c>
      <c r="DV36" s="86" t="str">
        <f t="shared" si="17"/>
        <v>Ja</v>
      </c>
      <c r="DW36" s="86" t="str">
        <f t="shared" si="17"/>
        <v>Optie</v>
      </c>
      <c r="DX36" s="86" t="str">
        <f t="shared" si="17"/>
        <v>Ja</v>
      </c>
      <c r="DY36" s="86" t="str">
        <f t="shared" si="17"/>
        <v>Optie</v>
      </c>
      <c r="DZ36" s="86" t="str">
        <f t="shared" si="17"/>
        <v>Optie</v>
      </c>
      <c r="EA36" s="86" t="str">
        <f t="shared" si="18"/>
        <v>Ja</v>
      </c>
      <c r="EB36" s="86" t="str">
        <f t="shared" si="18"/>
        <v>Ja</v>
      </c>
      <c r="EC36" s="86" t="str">
        <f t="shared" si="18"/>
        <v>Ja</v>
      </c>
      <c r="ED36" s="86" t="str">
        <f t="shared" si="18"/>
        <v>Ja</v>
      </c>
      <c r="EE36" s="86" t="str">
        <f t="shared" si="18"/>
        <v>Ja</v>
      </c>
      <c r="EF36" s="86" t="str">
        <f t="shared" si="18"/>
        <v>Optie</v>
      </c>
      <c r="EG36" s="86" t="str">
        <f t="shared" si="18"/>
        <v>Ja</v>
      </c>
      <c r="EH36" s="86" t="str">
        <f t="shared" si="18"/>
        <v>Optie</v>
      </c>
      <c r="EI36" s="86" t="str">
        <f t="shared" si="18"/>
        <v>Ja</v>
      </c>
      <c r="EJ36" s="86" t="str">
        <f t="shared" si="18"/>
        <v>Ja</v>
      </c>
      <c r="EK36" s="86" t="str">
        <f t="shared" si="19"/>
        <v>Nee</v>
      </c>
      <c r="EL36" s="86" t="str">
        <f t="shared" si="19"/>
        <v>Ja</v>
      </c>
      <c r="EM36" s="86" t="str">
        <f t="shared" si="19"/>
        <v>Fout</v>
      </c>
      <c r="EN36" s="86" t="str">
        <f t="shared" si="19"/>
        <v>Fout</v>
      </c>
      <c r="EO36" s="86" t="str">
        <f t="shared" si="19"/>
        <v>Fout</v>
      </c>
      <c r="EP36" s="86" t="str">
        <f t="shared" si="19"/>
        <v>Fout</v>
      </c>
      <c r="EQ36" s="86" t="str">
        <f t="shared" si="19"/>
        <v>Fout</v>
      </c>
      <c r="ER36" s="86" t="str">
        <f t="shared" si="19"/>
        <v>Fout</v>
      </c>
      <c r="ES36" s="86" t="str">
        <f t="shared" si="19"/>
        <v>Fout</v>
      </c>
      <c r="ET36" s="86" t="str">
        <f t="shared" si="19"/>
        <v>Fout</v>
      </c>
      <c r="EU36" s="86" t="str">
        <f t="shared" si="20"/>
        <v>Fout</v>
      </c>
      <c r="EV36" s="86" t="str">
        <f t="shared" si="20"/>
        <v>Fout</v>
      </c>
      <c r="EW36" s="86" t="str">
        <f t="shared" si="20"/>
        <v>Fout</v>
      </c>
      <c r="EX36" s="86" t="str">
        <f t="shared" si="20"/>
        <v>Fout</v>
      </c>
      <c r="EY36" s="86" t="str">
        <f t="shared" si="20"/>
        <v>Fout</v>
      </c>
      <c r="EZ36" s="86" t="str">
        <f t="shared" si="20"/>
        <v>Fout</v>
      </c>
      <c r="FA36" s="86" t="str">
        <f t="shared" si="20"/>
        <v>Fout</v>
      </c>
      <c r="FB36" s="86" t="str">
        <f t="shared" si="20"/>
        <v>Fout</v>
      </c>
      <c r="FC36" s="86" t="str">
        <f t="shared" si="20"/>
        <v>Fout</v>
      </c>
      <c r="FD36" s="86" t="str">
        <f t="shared" si="20"/>
        <v>Fout</v>
      </c>
      <c r="FE36" s="86" t="str">
        <f t="shared" si="21"/>
        <v>Fout</v>
      </c>
      <c r="FF36" s="86" t="str">
        <f t="shared" si="21"/>
        <v>Fout</v>
      </c>
      <c r="FG36" s="86" t="str">
        <f t="shared" si="21"/>
        <v>Fout</v>
      </c>
      <c r="FH36" s="86" t="str">
        <f t="shared" si="21"/>
        <v>Fout</v>
      </c>
      <c r="FI36" s="86" t="str">
        <f t="shared" si="21"/>
        <v>Fout</v>
      </c>
      <c r="FJ36" s="86" t="str">
        <f t="shared" si="21"/>
        <v>Fout</v>
      </c>
      <c r="FK36" s="86" t="str">
        <f t="shared" si="21"/>
        <v>Fout</v>
      </c>
      <c r="FL36" s="86" t="str">
        <f t="shared" si="21"/>
        <v>Fout</v>
      </c>
      <c r="FM36" s="86" t="str">
        <f t="shared" si="21"/>
        <v>Fout</v>
      </c>
      <c r="FN36" s="86" t="str">
        <f t="shared" si="21"/>
        <v>Fout</v>
      </c>
      <c r="FO36" s="86" t="str">
        <f t="shared" si="22"/>
        <v>Fout</v>
      </c>
      <c r="FP36" s="86" t="str">
        <f t="shared" si="22"/>
        <v>Fout</v>
      </c>
      <c r="FQ36" s="86" t="str">
        <f t="shared" si="22"/>
        <v>Fout</v>
      </c>
      <c r="FR36" s="86" t="str">
        <f t="shared" si="22"/>
        <v>Fout</v>
      </c>
      <c r="FS36" s="86" t="str">
        <f t="shared" si="22"/>
        <v>Fout</v>
      </c>
      <c r="FT36" s="86" t="str">
        <f t="shared" si="22"/>
        <v>Fout</v>
      </c>
      <c r="FU36" s="86" t="str">
        <f t="shared" si="22"/>
        <v>Fout</v>
      </c>
      <c r="FV36" s="86" t="str">
        <f t="shared" si="22"/>
        <v>Fout</v>
      </c>
      <c r="FW36" s="86" t="str">
        <f t="shared" si="22"/>
        <v>Fout</v>
      </c>
      <c r="FX36" s="86" t="str">
        <f t="shared" si="22"/>
        <v>Fout</v>
      </c>
      <c r="FY36" s="86" t="str">
        <f t="shared" si="23"/>
        <v>Fout</v>
      </c>
      <c r="FZ36" s="86" t="str">
        <f t="shared" si="23"/>
        <v>Fout</v>
      </c>
      <c r="GA36" s="86" t="str">
        <f t="shared" si="23"/>
        <v>Fout</v>
      </c>
      <c r="GB36" s="86" t="str">
        <f t="shared" si="23"/>
        <v>Fout</v>
      </c>
      <c r="GC36" s="86" t="str">
        <f t="shared" si="23"/>
        <v>Fout</v>
      </c>
      <c r="GD36" s="86" t="str">
        <f t="shared" si="23"/>
        <v>Fout</v>
      </c>
      <c r="GE36" s="86" t="str">
        <f t="shared" si="23"/>
        <v>Fout</v>
      </c>
      <c r="GF36" s="86" t="str">
        <f t="shared" si="23"/>
        <v>Fout</v>
      </c>
      <c r="GG36" s="86" t="str">
        <f t="shared" si="23"/>
        <v>Fout</v>
      </c>
      <c r="GH36" s="86" t="str">
        <f t="shared" si="23"/>
        <v>Fout</v>
      </c>
      <c r="GI36" s="86" t="str">
        <f t="shared" si="24"/>
        <v>Fout</v>
      </c>
      <c r="GJ36" s="86" t="str">
        <f t="shared" si="24"/>
        <v>Fout</v>
      </c>
      <c r="GK36" s="86" t="str">
        <f t="shared" si="24"/>
        <v>Fout</v>
      </c>
      <c r="GL36" s="86" t="str">
        <f t="shared" si="24"/>
        <v>Fout</v>
      </c>
      <c r="GM36" s="86" t="str">
        <f t="shared" si="24"/>
        <v>Fout</v>
      </c>
      <c r="GN36" s="86" t="str">
        <f t="shared" si="24"/>
        <v>Fout</v>
      </c>
      <c r="GO36" s="86" t="str">
        <f t="shared" si="24"/>
        <v>Fout</v>
      </c>
      <c r="GP36" s="86" t="str">
        <f t="shared" si="24"/>
        <v>Fout</v>
      </c>
      <c r="GQ36" s="86" t="str">
        <f t="shared" si="24"/>
        <v>Fout</v>
      </c>
      <c r="GR36" s="86" t="str">
        <f t="shared" si="24"/>
        <v>Fout</v>
      </c>
      <c r="GS36" s="86" t="str">
        <f t="shared" si="25"/>
        <v>Fout</v>
      </c>
      <c r="GT36" s="86" t="str">
        <f t="shared" si="25"/>
        <v>Fout</v>
      </c>
      <c r="GU36" s="86" t="str">
        <f t="shared" si="25"/>
        <v>Fout</v>
      </c>
      <c r="GV36" s="86" t="str">
        <f t="shared" si="25"/>
        <v>Fout</v>
      </c>
      <c r="GW36" s="86" t="str">
        <f t="shared" si="25"/>
        <v>Fout</v>
      </c>
      <c r="GX36" s="86" t="str">
        <f t="shared" si="25"/>
        <v>Fout</v>
      </c>
      <c r="GY36" s="86" t="str">
        <f t="shared" si="25"/>
        <v>Fout</v>
      </c>
      <c r="GZ36" s="86" t="str">
        <f t="shared" si="25"/>
        <v>Fout</v>
      </c>
      <c r="HA36" s="86" t="str">
        <f t="shared" si="25"/>
        <v>Fout</v>
      </c>
      <c r="HB36" s="86" t="str">
        <f t="shared" si="25"/>
        <v>Fout</v>
      </c>
      <c r="HC36" s="86" t="str">
        <f t="shared" si="26"/>
        <v>Fout</v>
      </c>
      <c r="HD36" s="86" t="str">
        <f t="shared" si="26"/>
        <v>Fout</v>
      </c>
      <c r="HE36" s="86" t="str">
        <f t="shared" si="26"/>
        <v>Fout</v>
      </c>
      <c r="HF36" s="86" t="str">
        <f t="shared" si="26"/>
        <v>Fout</v>
      </c>
      <c r="HG36" s="86" t="str">
        <f t="shared" si="26"/>
        <v>Fout</v>
      </c>
      <c r="HH36" s="86" t="str">
        <f t="shared" si="26"/>
        <v>Fout</v>
      </c>
      <c r="HI36" s="86" t="str">
        <f t="shared" si="26"/>
        <v>Fout</v>
      </c>
      <c r="HJ36" s="86" t="str">
        <f t="shared" si="26"/>
        <v>Fout</v>
      </c>
      <c r="HK36" s="86" t="str">
        <f t="shared" si="26"/>
        <v>Fout</v>
      </c>
      <c r="HL36" s="86" t="str">
        <f t="shared" si="26"/>
        <v>Fout</v>
      </c>
      <c r="HM36" s="86" t="str">
        <f t="shared" si="27"/>
        <v>Fout</v>
      </c>
      <c r="HN36" s="86" t="str">
        <f t="shared" si="27"/>
        <v>Fout</v>
      </c>
      <c r="HO36" s="86" t="str">
        <f t="shared" si="27"/>
        <v>Fout</v>
      </c>
      <c r="HP36" s="86" t="str">
        <f t="shared" si="27"/>
        <v>Fout</v>
      </c>
      <c r="HQ36" s="86" t="str">
        <f t="shared" si="27"/>
        <v>Fout</v>
      </c>
      <c r="HR36" s="86" t="str">
        <f t="shared" si="27"/>
        <v>Fout</v>
      </c>
      <c r="HS36" s="86" t="str">
        <f t="shared" si="27"/>
        <v>Fout</v>
      </c>
      <c r="HT36" s="86" t="str">
        <f t="shared" si="27"/>
        <v>Fout</v>
      </c>
      <c r="HU36" s="86" t="str">
        <f t="shared" si="27"/>
        <v>Fout</v>
      </c>
      <c r="HV36" s="86" t="str">
        <f t="shared" si="27"/>
        <v>Fout</v>
      </c>
      <c r="HW36" s="86" t="str">
        <f t="shared" si="28"/>
        <v>Fout</v>
      </c>
      <c r="HX36" s="86" t="str">
        <f t="shared" si="28"/>
        <v>Fout</v>
      </c>
      <c r="HY36" s="86" t="str">
        <f t="shared" si="28"/>
        <v>Fout</v>
      </c>
      <c r="HZ36" s="86" t="str">
        <f t="shared" si="28"/>
        <v>Fout</v>
      </c>
      <c r="IA36" s="86" t="str">
        <f t="shared" si="28"/>
        <v>Fout</v>
      </c>
      <c r="IB36" s="86" t="str">
        <f t="shared" si="28"/>
        <v>Fout</v>
      </c>
      <c r="IC36" s="86" t="str">
        <f t="shared" si="28"/>
        <v>Fout</v>
      </c>
      <c r="ID36" s="86" t="str">
        <f t="shared" si="28"/>
        <v>Fout</v>
      </c>
      <c r="IE36" s="86" t="str">
        <f t="shared" si="28"/>
        <v>Fout</v>
      </c>
      <c r="IF36" s="86" t="str">
        <f t="shared" si="28"/>
        <v>Fout</v>
      </c>
      <c r="IG36" s="86" t="str">
        <f t="shared" si="29"/>
        <v>Fout</v>
      </c>
      <c r="IH36" s="86" t="str">
        <f t="shared" si="29"/>
        <v>Fout</v>
      </c>
      <c r="II36" s="86" t="str">
        <f t="shared" si="29"/>
        <v>Fout</v>
      </c>
      <c r="IJ36" s="86" t="str">
        <f t="shared" si="29"/>
        <v>Fout</v>
      </c>
      <c r="IK36" s="86" t="str">
        <f t="shared" si="29"/>
        <v>Fout</v>
      </c>
      <c r="IL36" s="86" t="str">
        <f t="shared" si="29"/>
        <v>Fout</v>
      </c>
      <c r="IM36" s="86" t="str">
        <f t="shared" si="29"/>
        <v>Fout</v>
      </c>
      <c r="IN36" s="86" t="str">
        <f t="shared" si="29"/>
        <v>Fout</v>
      </c>
      <c r="IO36" s="86" t="str">
        <f t="shared" si="29"/>
        <v>Fout</v>
      </c>
      <c r="IP36" s="86" t="str">
        <f t="shared" si="29"/>
        <v>Fout</v>
      </c>
      <c r="IQ36" s="86" t="str">
        <f t="shared" si="30"/>
        <v>Fout</v>
      </c>
      <c r="IR36" s="86" t="str">
        <f t="shared" si="30"/>
        <v>Fout</v>
      </c>
      <c r="IS36" s="86" t="str">
        <f t="shared" si="30"/>
        <v>Fout</v>
      </c>
      <c r="IT36" s="86" t="str">
        <f t="shared" si="30"/>
        <v>Fout</v>
      </c>
      <c r="IU36" s="86" t="str">
        <f t="shared" si="30"/>
        <v>Fout</v>
      </c>
      <c r="IV36" s="86" t="str">
        <f t="shared" si="30"/>
        <v>Fout</v>
      </c>
      <c r="IW36" s="86" t="str">
        <f t="shared" si="30"/>
        <v>Fout</v>
      </c>
      <c r="IX36" s="86" t="str">
        <f t="shared" si="30"/>
        <v>Fout</v>
      </c>
      <c r="IY36" s="86" t="str">
        <f t="shared" si="30"/>
        <v>Fout</v>
      </c>
      <c r="IZ36" s="86" t="str">
        <f t="shared" si="30"/>
        <v>Fout</v>
      </c>
      <c r="JA36" s="86" t="str">
        <f t="shared" si="31"/>
        <v>Fout</v>
      </c>
      <c r="JB36" s="86" t="str">
        <f t="shared" si="31"/>
        <v>Fout</v>
      </c>
      <c r="JC36" s="86" t="str">
        <f t="shared" si="31"/>
        <v>Fout</v>
      </c>
      <c r="JD36" s="86" t="str">
        <f t="shared" si="31"/>
        <v>Ja</v>
      </c>
      <c r="JE36" s="86" t="str">
        <f t="shared" si="31"/>
        <v>Ja</v>
      </c>
      <c r="JF36" s="86" t="str">
        <f t="shared" si="31"/>
        <v>Ja</v>
      </c>
      <c r="JG36" s="86" t="str">
        <f t="shared" si="31"/>
        <v>Ja</v>
      </c>
      <c r="JH36" s="86" t="str">
        <f t="shared" si="31"/>
        <v>Ja</v>
      </c>
      <c r="JI36" s="86" t="str">
        <f t="shared" si="31"/>
        <v>Ja</v>
      </c>
      <c r="JJ36" s="86" t="str">
        <f t="shared" si="31"/>
        <v>Ja</v>
      </c>
      <c r="JK36" s="86" t="str">
        <f t="shared" si="32"/>
        <v>Ja</v>
      </c>
      <c r="JL36" s="86" t="str">
        <f t="shared" si="32"/>
        <v>Ja</v>
      </c>
      <c r="JM36" s="86" t="str">
        <f t="shared" si="32"/>
        <v>Ja</v>
      </c>
      <c r="JN36" s="86" t="str">
        <f t="shared" si="32"/>
        <v>Ja</v>
      </c>
      <c r="JO36" s="86" t="str">
        <f t="shared" si="32"/>
        <v>Ja</v>
      </c>
      <c r="JP36" s="86" t="str">
        <f t="shared" si="32"/>
        <v>Ja</v>
      </c>
      <c r="JQ36" s="86" t="str">
        <f t="shared" si="32"/>
        <v>Optie</v>
      </c>
      <c r="JR36" s="86" t="str">
        <f t="shared" si="32"/>
        <v>Ja</v>
      </c>
      <c r="JS36" s="86" t="str">
        <f t="shared" si="32"/>
        <v>Nee</v>
      </c>
      <c r="JT36" s="86" t="str">
        <f t="shared" si="32"/>
        <v>Ja</v>
      </c>
      <c r="JU36" s="86" t="str">
        <f t="shared" si="33"/>
        <v>Ja</v>
      </c>
      <c r="JV36" s="86" t="str">
        <f t="shared" si="33"/>
        <v>Ja</v>
      </c>
      <c r="JW36" s="86" t="str">
        <f t="shared" si="33"/>
        <v>Ja</v>
      </c>
      <c r="JX36" s="86" t="str">
        <f t="shared" si="33"/>
        <v>Ja</v>
      </c>
      <c r="JY36" s="86" t="str">
        <f t="shared" si="33"/>
        <v>Ja</v>
      </c>
      <c r="JZ36" s="86" t="str">
        <f t="shared" si="33"/>
        <v>Ja</v>
      </c>
      <c r="KA36" s="86" t="str">
        <f t="shared" si="33"/>
        <v>Optie</v>
      </c>
      <c r="KB36" s="86" t="str">
        <f t="shared" si="33"/>
        <v>Nee</v>
      </c>
      <c r="KC36" s="86" t="str">
        <f t="shared" si="33"/>
        <v>Ja</v>
      </c>
      <c r="KD36" s="86" t="str">
        <f t="shared" si="33"/>
        <v>Ja</v>
      </c>
      <c r="KE36" s="86" t="str">
        <f t="shared" si="34"/>
        <v>Nee</v>
      </c>
      <c r="KF36" s="86" t="str">
        <f t="shared" si="34"/>
        <v>Ja</v>
      </c>
      <c r="KG36" s="86" t="str">
        <f t="shared" si="34"/>
        <v>Nee</v>
      </c>
      <c r="KH36" s="86" t="str">
        <f t="shared" si="34"/>
        <v>Ja</v>
      </c>
      <c r="KI36" s="86" t="str">
        <f t="shared" si="34"/>
        <v>Optie</v>
      </c>
      <c r="KJ36" s="86" t="str">
        <f t="shared" si="34"/>
        <v>Ja</v>
      </c>
      <c r="KK36" s="86" t="str">
        <f t="shared" si="34"/>
        <v>Optie</v>
      </c>
      <c r="KL36" s="86" t="str">
        <f t="shared" si="34"/>
        <v>Ja</v>
      </c>
      <c r="KM36" s="86" t="str">
        <f t="shared" si="34"/>
        <v>Nee</v>
      </c>
      <c r="KN36" s="86" t="str">
        <f t="shared" si="34"/>
        <v>Ja</v>
      </c>
      <c r="KO36" s="86" t="str">
        <f t="shared" si="35"/>
        <v>Nee</v>
      </c>
      <c r="KP36" s="86" t="str">
        <f t="shared" si="35"/>
        <v>Nee</v>
      </c>
      <c r="KQ36" s="86" t="str">
        <f t="shared" si="35"/>
        <v>Nee</v>
      </c>
      <c r="KR36" s="86" t="str">
        <f t="shared" si="35"/>
        <v>Optie</v>
      </c>
      <c r="KS36" s="86" t="str">
        <f t="shared" si="35"/>
        <v>Ja</v>
      </c>
      <c r="KT36" s="86" t="str">
        <f t="shared" si="35"/>
        <v>Ja</v>
      </c>
      <c r="KU36" s="86" t="str">
        <f t="shared" si="35"/>
        <v>Ja</v>
      </c>
      <c r="KV36" s="86" t="str">
        <f t="shared" si="35"/>
        <v>Ja</v>
      </c>
      <c r="KW36" s="86" t="str">
        <f t="shared" si="35"/>
        <v>Ja</v>
      </c>
      <c r="KX36" s="86" t="str">
        <f t="shared" si="35"/>
        <v>Ja</v>
      </c>
      <c r="KY36" s="86" t="str">
        <f t="shared" si="36"/>
        <v>Nee</v>
      </c>
      <c r="KZ36" s="86" t="str">
        <f t="shared" si="36"/>
        <v>Nee</v>
      </c>
      <c r="LA36" s="86" t="str">
        <f t="shared" si="36"/>
        <v>Optie</v>
      </c>
      <c r="LB36" s="86" t="str">
        <f t="shared" si="36"/>
        <v>Nee</v>
      </c>
      <c r="LC36" s="86" t="str">
        <f t="shared" si="36"/>
        <v>Fout</v>
      </c>
      <c r="LD36" s="86" t="str">
        <f t="shared" si="36"/>
        <v>Fout</v>
      </c>
      <c r="LE36" s="86" t="str">
        <f t="shared" si="36"/>
        <v>Fout</v>
      </c>
      <c r="LF36" s="86" t="str">
        <f t="shared" si="36"/>
        <v>Fout</v>
      </c>
      <c r="LG36" s="86" t="str">
        <f t="shared" si="36"/>
        <v>Fout</v>
      </c>
      <c r="LH36" s="86" t="str">
        <f t="shared" si="36"/>
        <v>Fout</v>
      </c>
      <c r="LI36" s="86" t="str">
        <f t="shared" si="37"/>
        <v>Fout</v>
      </c>
      <c r="LJ36" s="86" t="str">
        <f t="shared" si="37"/>
        <v>Fout</v>
      </c>
      <c r="LK36" s="86" t="str">
        <f t="shared" si="37"/>
        <v>Fout</v>
      </c>
      <c r="LL36" s="86" t="str">
        <f t="shared" si="37"/>
        <v>Fout</v>
      </c>
      <c r="LM36" s="86" t="str">
        <f t="shared" si="37"/>
        <v>Fout</v>
      </c>
      <c r="LN36" s="86" t="str">
        <f t="shared" si="37"/>
        <v>Fout</v>
      </c>
      <c r="LO36" s="86" t="str">
        <f t="shared" si="37"/>
        <v>Fout</v>
      </c>
      <c r="LP36" s="86" t="str">
        <f t="shared" si="37"/>
        <v>Fout</v>
      </c>
      <c r="LQ36" s="86" t="str">
        <f t="shared" si="37"/>
        <v>Fout</v>
      </c>
      <c r="LR36" s="86" t="str">
        <f t="shared" si="37"/>
        <v>Fout</v>
      </c>
      <c r="LS36" s="86" t="str">
        <f t="shared" si="38"/>
        <v>Fout</v>
      </c>
      <c r="LT36" s="86" t="str">
        <f t="shared" si="38"/>
        <v>Fout</v>
      </c>
      <c r="LU36" s="86" t="str">
        <f t="shared" si="38"/>
        <v>Fout</v>
      </c>
      <c r="LV36" s="86" t="str">
        <f t="shared" si="38"/>
        <v>Fout</v>
      </c>
      <c r="LW36" s="86" t="str">
        <f t="shared" si="38"/>
        <v>Fout</v>
      </c>
      <c r="LX36" s="86" t="str">
        <f t="shared" si="38"/>
        <v>Fout</v>
      </c>
      <c r="LY36" s="86" t="str">
        <f t="shared" si="38"/>
        <v>Fout</v>
      </c>
      <c r="LZ36" s="86" t="str">
        <f t="shared" si="38"/>
        <v>Fout</v>
      </c>
      <c r="MA36" s="86" t="str">
        <f t="shared" si="38"/>
        <v>Fout</v>
      </c>
      <c r="MB36" s="86" t="str">
        <f t="shared" si="38"/>
        <v>Fout</v>
      </c>
      <c r="MC36" s="86" t="str">
        <f t="shared" si="39"/>
        <v>Fout</v>
      </c>
      <c r="MD36" s="86" t="str">
        <f t="shared" si="39"/>
        <v>Fout</v>
      </c>
      <c r="ME36" s="86" t="str">
        <f t="shared" si="39"/>
        <v>Fout</v>
      </c>
      <c r="MF36" s="86" t="str">
        <f t="shared" si="39"/>
        <v>Fout</v>
      </c>
      <c r="MG36" s="86" t="str">
        <f t="shared" si="39"/>
        <v>Fout</v>
      </c>
      <c r="MH36" s="86" t="str">
        <f t="shared" si="39"/>
        <v>Fout</v>
      </c>
      <c r="MI36" s="86" t="str">
        <f t="shared" si="39"/>
        <v>Fout</v>
      </c>
      <c r="MJ36" s="86" t="str">
        <f t="shared" si="39"/>
        <v>Fout</v>
      </c>
      <c r="MK36" s="86" t="str">
        <f t="shared" si="39"/>
        <v>Fout</v>
      </c>
      <c r="ML36" s="86" t="str">
        <f t="shared" si="39"/>
        <v>Fout</v>
      </c>
      <c r="MM36" s="86" t="str">
        <f t="shared" si="40"/>
        <v>Fout</v>
      </c>
      <c r="MN36" s="86" t="str">
        <f t="shared" si="40"/>
        <v>Fout</v>
      </c>
      <c r="MO36" s="86" t="str">
        <f t="shared" si="40"/>
        <v>Fout</v>
      </c>
      <c r="MP36" s="86" t="str">
        <f t="shared" si="40"/>
        <v>Fout</v>
      </c>
      <c r="MQ36" s="86" t="str">
        <f t="shared" si="40"/>
        <v>Fout</v>
      </c>
      <c r="MR36" s="86" t="str">
        <f t="shared" si="40"/>
        <v>Fout</v>
      </c>
      <c r="MS36" s="86" t="str">
        <f t="shared" si="40"/>
        <v>Fout</v>
      </c>
      <c r="MT36" s="86" t="str">
        <f t="shared" si="40"/>
        <v>Fout</v>
      </c>
      <c r="MU36" s="86" t="str">
        <f t="shared" si="40"/>
        <v>Fout</v>
      </c>
      <c r="MV36" s="86" t="str">
        <f t="shared" si="40"/>
        <v>Fout</v>
      </c>
      <c r="MW36" s="86" t="str">
        <f t="shared" si="41"/>
        <v>Fout</v>
      </c>
      <c r="MX36" s="86" t="str">
        <f t="shared" si="41"/>
        <v>Fout</v>
      </c>
      <c r="MY36" s="86" t="str">
        <f t="shared" si="41"/>
        <v>Fout</v>
      </c>
      <c r="MZ36" s="86" t="str">
        <f t="shared" si="41"/>
        <v>Fout</v>
      </c>
      <c r="NA36" s="86" t="str">
        <f t="shared" si="41"/>
        <v>Fout</v>
      </c>
      <c r="NB36" s="86" t="str">
        <f t="shared" si="41"/>
        <v>Fout</v>
      </c>
      <c r="NC36" s="86" t="str">
        <f t="shared" si="41"/>
        <v>Fout</v>
      </c>
      <c r="ND36" s="86" t="str">
        <f t="shared" si="41"/>
        <v>Ja</v>
      </c>
      <c r="NE36" s="86" t="str">
        <f t="shared" si="41"/>
        <v>Ja</v>
      </c>
      <c r="NF36" s="86" t="str">
        <f t="shared" si="41"/>
        <v>Ja</v>
      </c>
      <c r="NG36" s="86" t="str">
        <f t="shared" si="42"/>
        <v>Optie</v>
      </c>
      <c r="NH36" s="86" t="str">
        <f t="shared" si="42"/>
        <v>Ja</v>
      </c>
      <c r="NI36" s="86" t="str">
        <f t="shared" si="42"/>
        <v>Ja</v>
      </c>
      <c r="NJ36" s="86" t="str">
        <f t="shared" si="42"/>
        <v>Ja</v>
      </c>
      <c r="NK36" s="86" t="str">
        <f t="shared" si="42"/>
        <v>Ja</v>
      </c>
      <c r="NL36" s="86" t="str">
        <f t="shared" si="42"/>
        <v>Ja</v>
      </c>
      <c r="NM36" s="86" t="str">
        <f t="shared" si="42"/>
        <v>Optie</v>
      </c>
      <c r="NN36" s="86" t="str">
        <f t="shared" si="42"/>
        <v>Ja</v>
      </c>
      <c r="NO36" s="86" t="str">
        <f t="shared" si="42"/>
        <v>Ja</v>
      </c>
      <c r="NP36" s="86" t="str">
        <f t="shared" si="42"/>
        <v>Ja</v>
      </c>
      <c r="NQ36" s="86" t="str">
        <f t="shared" si="43"/>
        <v>Optie</v>
      </c>
      <c r="NR36" s="86" t="str">
        <f t="shared" si="43"/>
        <v>Optie</v>
      </c>
      <c r="NS36" s="86" t="str">
        <f t="shared" si="43"/>
        <v>Ja</v>
      </c>
      <c r="NT36" s="86" t="str">
        <f t="shared" si="43"/>
        <v>Ja</v>
      </c>
      <c r="NU36" s="86" t="str">
        <f t="shared" si="43"/>
        <v>Ja</v>
      </c>
      <c r="NV36" s="86" t="str">
        <f t="shared" si="43"/>
        <v>Ja</v>
      </c>
      <c r="NW36" s="86" t="str">
        <f t="shared" si="43"/>
        <v>Optie</v>
      </c>
      <c r="NX36" s="86" t="str">
        <f t="shared" si="43"/>
        <v>Ja</v>
      </c>
      <c r="NY36" s="86" t="str">
        <f t="shared" si="43"/>
        <v>Ja</v>
      </c>
      <c r="NZ36" s="86" t="str">
        <f t="shared" si="43"/>
        <v>Ja</v>
      </c>
      <c r="OA36" s="86" t="str">
        <f t="shared" si="44"/>
        <v>Ja</v>
      </c>
      <c r="OB36" s="86" t="str">
        <f t="shared" si="44"/>
        <v>Ja</v>
      </c>
      <c r="OC36" s="86" t="str">
        <f t="shared" si="44"/>
        <v>Ja</v>
      </c>
      <c r="OD36" s="86" t="str">
        <f t="shared" si="44"/>
        <v>Optie</v>
      </c>
      <c r="OE36" s="86" t="str">
        <f t="shared" si="44"/>
        <v>Ja</v>
      </c>
      <c r="OF36" s="86" t="str">
        <f t="shared" si="44"/>
        <v>Ja</v>
      </c>
      <c r="OG36" s="86" t="str">
        <f t="shared" si="44"/>
        <v>Ja</v>
      </c>
      <c r="OH36" s="86" t="str">
        <f t="shared" si="44"/>
        <v>Ja</v>
      </c>
      <c r="OI36" s="86" t="str">
        <f t="shared" si="44"/>
        <v>Ja</v>
      </c>
      <c r="OJ36" s="86" t="str">
        <f t="shared" si="44"/>
        <v>Ja</v>
      </c>
      <c r="OK36" s="86" t="str">
        <f t="shared" si="45"/>
        <v>Ja</v>
      </c>
      <c r="OL36" s="86" t="str">
        <f t="shared" si="45"/>
        <v>Ja</v>
      </c>
      <c r="OM36" s="86" t="str">
        <f t="shared" si="45"/>
        <v>Optie</v>
      </c>
      <c r="ON36" s="86" t="str">
        <f t="shared" si="45"/>
        <v>Ja</v>
      </c>
      <c r="OO36" s="86" t="str">
        <f t="shared" si="45"/>
        <v>Optie</v>
      </c>
      <c r="OP36" s="86" t="str">
        <f t="shared" si="45"/>
        <v>Ja</v>
      </c>
      <c r="OQ36" s="86" t="str">
        <f t="shared" si="45"/>
        <v>Nee</v>
      </c>
      <c r="OR36" s="86" t="str">
        <f t="shared" si="45"/>
        <v>Optie</v>
      </c>
      <c r="OS36" s="86" t="str">
        <f t="shared" si="45"/>
        <v>Ja</v>
      </c>
      <c r="OT36" s="86" t="str">
        <f t="shared" si="45"/>
        <v>Ja</v>
      </c>
      <c r="OU36" s="86" t="str">
        <f t="shared" si="46"/>
        <v>Ja</v>
      </c>
      <c r="OV36" s="86" t="str">
        <f t="shared" si="46"/>
        <v>Ja</v>
      </c>
      <c r="OW36" s="86" t="str">
        <f t="shared" si="46"/>
        <v>Optie</v>
      </c>
      <c r="OX36" s="86" t="str">
        <f t="shared" si="46"/>
        <v>Ja</v>
      </c>
      <c r="OY36" s="86" t="str">
        <f t="shared" si="46"/>
        <v>Ja</v>
      </c>
      <c r="OZ36" s="86" t="str">
        <f t="shared" si="46"/>
        <v>Ja</v>
      </c>
      <c r="PA36" s="86" t="str">
        <f t="shared" si="46"/>
        <v>Ja</v>
      </c>
      <c r="PB36" s="86" t="str">
        <f t="shared" si="46"/>
        <v>Ja</v>
      </c>
      <c r="PC36" s="86" t="str">
        <f t="shared" si="46"/>
        <v>Ja</v>
      </c>
      <c r="PD36" s="86" t="str">
        <f t="shared" si="46"/>
        <v>Ja</v>
      </c>
      <c r="PE36" s="86" t="str">
        <f t="shared" si="46"/>
        <v>Ja</v>
      </c>
      <c r="PF36" s="86" t="str">
        <f t="shared" si="46"/>
        <v>Nee</v>
      </c>
    </row>
    <row r="37" spans="1:422" x14ac:dyDescent="0.25">
      <c r="A37" s="86"/>
      <c r="B37" s="225" t="s">
        <v>886</v>
      </c>
      <c r="C37" s="225" t="s">
        <v>485</v>
      </c>
      <c r="D37" s="86" t="s">
        <v>334</v>
      </c>
      <c r="E37" s="86" t="s">
        <v>485</v>
      </c>
      <c r="F37" s="86" t="s">
        <v>426</v>
      </c>
      <c r="G37" s="86" t="s">
        <v>481</v>
      </c>
      <c r="H37" s="86" t="s">
        <v>482</v>
      </c>
      <c r="I37" s="224" t="s">
        <v>485</v>
      </c>
      <c r="J37" s="224" t="s">
        <v>903</v>
      </c>
      <c r="K37" s="224" t="s">
        <v>908</v>
      </c>
      <c r="L37" s="110">
        <v>1</v>
      </c>
      <c r="M37" s="224"/>
      <c r="N37" s="224"/>
      <c r="O37" s="224"/>
      <c r="P37" s="223" t="s">
        <v>508</v>
      </c>
      <c r="Q37" s="86" t="str">
        <f t="shared" si="7"/>
        <v>Ja</v>
      </c>
      <c r="R37" s="86" t="str">
        <f t="shared" si="7"/>
        <v>Ja</v>
      </c>
      <c r="S37" s="86" t="str">
        <f t="shared" si="7"/>
        <v>Optie</v>
      </c>
      <c r="T37" s="86" t="str">
        <f t="shared" si="7"/>
        <v>Ja</v>
      </c>
      <c r="U37" s="86" t="str">
        <f t="shared" si="7"/>
        <v>Ja</v>
      </c>
      <c r="V37" s="86" t="str">
        <f t="shared" si="7"/>
        <v>Ja</v>
      </c>
      <c r="W37" s="86" t="str">
        <f t="shared" si="7"/>
        <v>Optie</v>
      </c>
      <c r="X37" s="86" t="str">
        <f t="shared" si="7"/>
        <v>Ja</v>
      </c>
      <c r="Y37" s="86" t="str">
        <f t="shared" si="7"/>
        <v>Optie</v>
      </c>
      <c r="Z37" s="86" t="str">
        <f t="shared" si="7"/>
        <v>Optie</v>
      </c>
      <c r="AA37" s="86" t="str">
        <f t="shared" si="8"/>
        <v>Optie</v>
      </c>
      <c r="AB37" s="86" t="str">
        <f t="shared" si="8"/>
        <v>Fout</v>
      </c>
      <c r="AC37" s="86" t="str">
        <f t="shared" si="8"/>
        <v>Fout</v>
      </c>
      <c r="AD37" s="86" t="str">
        <f t="shared" si="8"/>
        <v>Fout</v>
      </c>
      <c r="AE37" s="86" t="str">
        <f t="shared" si="8"/>
        <v>Fout</v>
      </c>
      <c r="AF37" s="86" t="str">
        <f t="shared" si="8"/>
        <v>Fout</v>
      </c>
      <c r="AG37" s="86" t="str">
        <f t="shared" si="8"/>
        <v>Fout</v>
      </c>
      <c r="AH37" s="86" t="str">
        <f t="shared" si="8"/>
        <v>Fout</v>
      </c>
      <c r="AI37" s="86" t="str">
        <f t="shared" si="8"/>
        <v>Fout</v>
      </c>
      <c r="AJ37" s="86" t="str">
        <f t="shared" si="8"/>
        <v>Fout</v>
      </c>
      <c r="AK37" s="86" t="str">
        <f t="shared" si="9"/>
        <v>Fout</v>
      </c>
      <c r="AL37" s="86" t="str">
        <f t="shared" si="9"/>
        <v>Fout</v>
      </c>
      <c r="AM37" s="86" t="str">
        <f t="shared" si="9"/>
        <v>Fout</v>
      </c>
      <c r="AN37" s="86" t="str">
        <f t="shared" si="9"/>
        <v>Fout</v>
      </c>
      <c r="AO37" s="86" t="str">
        <f t="shared" si="9"/>
        <v>Fout</v>
      </c>
      <c r="AP37" s="86" t="str">
        <f t="shared" si="9"/>
        <v>Fout</v>
      </c>
      <c r="AQ37" s="86" t="str">
        <f t="shared" si="9"/>
        <v>Fout</v>
      </c>
      <c r="AR37" s="86" t="str">
        <f t="shared" si="9"/>
        <v>Fout</v>
      </c>
      <c r="AS37" s="86" t="str">
        <f t="shared" si="9"/>
        <v>Fout</v>
      </c>
      <c r="AT37" s="86" t="str">
        <f t="shared" si="9"/>
        <v>Ja</v>
      </c>
      <c r="AU37" s="86" t="str">
        <f t="shared" si="10"/>
        <v>Nee</v>
      </c>
      <c r="AV37" s="86" t="str">
        <f t="shared" si="10"/>
        <v>Ja</v>
      </c>
      <c r="AW37" s="86" t="str">
        <f t="shared" si="10"/>
        <v>Ja</v>
      </c>
      <c r="AX37" s="86" t="str">
        <f t="shared" si="10"/>
        <v>Ja</v>
      </c>
      <c r="AY37" s="86" t="str">
        <f t="shared" si="10"/>
        <v>Fout</v>
      </c>
      <c r="AZ37" s="86" t="str">
        <f t="shared" si="10"/>
        <v>Fout</v>
      </c>
      <c r="BA37" s="86" t="str">
        <f t="shared" si="10"/>
        <v>Fout</v>
      </c>
      <c r="BB37" s="86" t="str">
        <f t="shared" si="10"/>
        <v>Fout</v>
      </c>
      <c r="BC37" s="86" t="str">
        <f t="shared" si="10"/>
        <v>Fout</v>
      </c>
      <c r="BD37" s="86" t="str">
        <f t="shared" si="10"/>
        <v>Fout</v>
      </c>
      <c r="BE37" s="86" t="str">
        <f t="shared" si="11"/>
        <v>Fout</v>
      </c>
      <c r="BF37" s="86" t="str">
        <f t="shared" si="11"/>
        <v>Fout</v>
      </c>
      <c r="BG37" s="86" t="str">
        <f t="shared" si="11"/>
        <v>Fout</v>
      </c>
      <c r="BH37" s="86" t="str">
        <f t="shared" si="11"/>
        <v>Fout</v>
      </c>
      <c r="BI37" s="86" t="str">
        <f t="shared" si="11"/>
        <v>Fout</v>
      </c>
      <c r="BJ37" s="86" t="str">
        <f t="shared" si="11"/>
        <v>Fout</v>
      </c>
      <c r="BK37" s="86" t="str">
        <f t="shared" si="11"/>
        <v>Fout</v>
      </c>
      <c r="BL37" s="86" t="str">
        <f t="shared" si="11"/>
        <v>Fout</v>
      </c>
      <c r="BM37" s="86" t="str">
        <f t="shared" si="11"/>
        <v>Fout</v>
      </c>
      <c r="BN37" s="86" t="str">
        <f t="shared" si="11"/>
        <v>Fout</v>
      </c>
      <c r="BO37" s="86" t="str">
        <f t="shared" si="12"/>
        <v>Fout</v>
      </c>
      <c r="BP37" s="86" t="str">
        <f t="shared" si="12"/>
        <v>Fout</v>
      </c>
      <c r="BQ37" s="86" t="str">
        <f t="shared" si="12"/>
        <v>Fout</v>
      </c>
      <c r="BR37" s="86" t="str">
        <f t="shared" si="12"/>
        <v>Fout</v>
      </c>
      <c r="BS37" s="86" t="str">
        <f t="shared" si="12"/>
        <v>Fout</v>
      </c>
      <c r="BT37" s="86" t="str">
        <f t="shared" si="12"/>
        <v>Fout</v>
      </c>
      <c r="BU37" s="86" t="str">
        <f t="shared" si="12"/>
        <v>Fout</v>
      </c>
      <c r="BV37" s="86" t="str">
        <f t="shared" si="12"/>
        <v>Fout</v>
      </c>
      <c r="BW37" s="86" t="str">
        <f t="shared" si="12"/>
        <v>Fout</v>
      </c>
      <c r="BX37" s="86" t="str">
        <f t="shared" si="12"/>
        <v>Fout</v>
      </c>
      <c r="BY37" s="86" t="str">
        <f t="shared" si="13"/>
        <v>Fout</v>
      </c>
      <c r="BZ37" s="86" t="str">
        <f t="shared" si="13"/>
        <v>Fout</v>
      </c>
      <c r="CA37" s="86" t="str">
        <f t="shared" si="13"/>
        <v>Fout</v>
      </c>
      <c r="CB37" s="86" t="str">
        <f t="shared" si="13"/>
        <v>Fout</v>
      </c>
      <c r="CC37" s="86" t="str">
        <f t="shared" si="13"/>
        <v>Fout</v>
      </c>
      <c r="CD37" s="86" t="str">
        <f t="shared" si="13"/>
        <v>Fout</v>
      </c>
      <c r="CE37" s="86" t="str">
        <f t="shared" si="13"/>
        <v>Fout</v>
      </c>
      <c r="CF37" s="86" t="str">
        <f t="shared" si="13"/>
        <v>Fout</v>
      </c>
      <c r="CG37" s="86" t="str">
        <f t="shared" si="13"/>
        <v>Fout</v>
      </c>
      <c r="CH37" s="86" t="str">
        <f t="shared" si="13"/>
        <v>Fout</v>
      </c>
      <c r="CI37" s="86" t="str">
        <f t="shared" si="14"/>
        <v>Fout</v>
      </c>
      <c r="CJ37" s="86" t="str">
        <f t="shared" si="14"/>
        <v>Ja</v>
      </c>
      <c r="CK37" s="86" t="str">
        <f t="shared" si="14"/>
        <v>Ja</v>
      </c>
      <c r="CL37" s="86" t="str">
        <f t="shared" si="14"/>
        <v>Ja</v>
      </c>
      <c r="CM37" s="86" t="str">
        <f t="shared" si="14"/>
        <v>Ja</v>
      </c>
      <c r="CN37" s="86" t="str">
        <f t="shared" si="14"/>
        <v>Ja</v>
      </c>
      <c r="CO37" s="86" t="str">
        <f t="shared" si="14"/>
        <v>Ja</v>
      </c>
      <c r="CP37" s="86" t="str">
        <f t="shared" si="14"/>
        <v>Ja</v>
      </c>
      <c r="CQ37" s="86" t="str">
        <f t="shared" si="14"/>
        <v>Ja</v>
      </c>
      <c r="CR37" s="86" t="str">
        <f t="shared" si="14"/>
        <v>Nee</v>
      </c>
      <c r="CS37" s="86" t="str">
        <f t="shared" si="15"/>
        <v>Nee</v>
      </c>
      <c r="CT37" s="86" t="str">
        <f t="shared" si="15"/>
        <v>Ja</v>
      </c>
      <c r="CU37" s="86" t="str">
        <f t="shared" si="15"/>
        <v>Ja</v>
      </c>
      <c r="CV37" s="86" t="str">
        <f t="shared" si="15"/>
        <v>Optie</v>
      </c>
      <c r="CW37" s="86" t="str">
        <f t="shared" si="15"/>
        <v>Ja</v>
      </c>
      <c r="CX37" s="86" t="str">
        <f t="shared" si="15"/>
        <v>Ja</v>
      </c>
      <c r="CY37" s="86" t="str">
        <f t="shared" si="15"/>
        <v>Ja</v>
      </c>
      <c r="CZ37" s="86" t="str">
        <f t="shared" si="15"/>
        <v>Ja</v>
      </c>
      <c r="DA37" s="86" t="str">
        <f t="shared" si="15"/>
        <v>Ja</v>
      </c>
      <c r="DB37" s="86" t="str">
        <f t="shared" si="15"/>
        <v>Optie</v>
      </c>
      <c r="DC37" s="86" t="str">
        <f t="shared" si="16"/>
        <v>Ja</v>
      </c>
      <c r="DD37" s="86" t="str">
        <f t="shared" si="16"/>
        <v>Ja</v>
      </c>
      <c r="DE37" s="86" t="str">
        <f t="shared" si="16"/>
        <v>Ja</v>
      </c>
      <c r="DF37" s="86" t="str">
        <f t="shared" si="16"/>
        <v>Ja</v>
      </c>
      <c r="DG37" s="86" t="str">
        <f t="shared" si="16"/>
        <v>Ja</v>
      </c>
      <c r="DH37" s="86" t="str">
        <f t="shared" si="16"/>
        <v>Nee</v>
      </c>
      <c r="DI37" s="86" t="str">
        <f t="shared" si="16"/>
        <v>Ja</v>
      </c>
      <c r="DJ37" s="86" t="str">
        <f t="shared" si="16"/>
        <v>Ja</v>
      </c>
      <c r="DK37" s="86" t="str">
        <f t="shared" si="16"/>
        <v>Optie</v>
      </c>
      <c r="DL37" s="86" t="str">
        <f t="shared" si="16"/>
        <v>Ja</v>
      </c>
      <c r="DM37" s="86" t="str">
        <f t="shared" si="16"/>
        <v>Ja</v>
      </c>
      <c r="DN37" s="86" t="str">
        <f t="shared" si="16"/>
        <v>Fout</v>
      </c>
      <c r="DO37" s="86" t="str">
        <f t="shared" si="16"/>
        <v>Fout</v>
      </c>
      <c r="DP37" s="223" t="s">
        <v>893</v>
      </c>
      <c r="DQ37" s="86" t="str">
        <f t="shared" si="17"/>
        <v>Ja</v>
      </c>
      <c r="DR37" s="86" t="str">
        <f t="shared" si="17"/>
        <v>Ja</v>
      </c>
      <c r="DS37" s="86" t="str">
        <f t="shared" si="17"/>
        <v>Optie</v>
      </c>
      <c r="DT37" s="86" t="str">
        <f t="shared" si="17"/>
        <v>Ja</v>
      </c>
      <c r="DU37" s="86" t="str">
        <f t="shared" si="17"/>
        <v>Ja</v>
      </c>
      <c r="DV37" s="86" t="str">
        <f t="shared" si="17"/>
        <v>Ja</v>
      </c>
      <c r="DW37" s="86" t="str">
        <f t="shared" si="17"/>
        <v>Optie</v>
      </c>
      <c r="DX37" s="86" t="str">
        <f t="shared" si="17"/>
        <v>Ja</v>
      </c>
      <c r="DY37" s="86" t="str">
        <f t="shared" si="17"/>
        <v>Optie</v>
      </c>
      <c r="DZ37" s="86" t="str">
        <f t="shared" si="17"/>
        <v>Optie</v>
      </c>
      <c r="EA37" s="86" t="str">
        <f t="shared" si="18"/>
        <v>Ja</v>
      </c>
      <c r="EB37" s="86" t="str">
        <f t="shared" si="18"/>
        <v>Ja</v>
      </c>
      <c r="EC37" s="86" t="str">
        <f t="shared" si="18"/>
        <v>Ja</v>
      </c>
      <c r="ED37" s="86" t="str">
        <f t="shared" si="18"/>
        <v>Ja</v>
      </c>
      <c r="EE37" s="86" t="str">
        <f t="shared" si="18"/>
        <v>Ja</v>
      </c>
      <c r="EF37" s="86" t="str">
        <f t="shared" si="18"/>
        <v>Optie</v>
      </c>
      <c r="EG37" s="86" t="str">
        <f t="shared" si="18"/>
        <v>Ja</v>
      </c>
      <c r="EH37" s="86" t="str">
        <f t="shared" si="18"/>
        <v>Optie</v>
      </c>
      <c r="EI37" s="86" t="str">
        <f t="shared" si="18"/>
        <v>Ja</v>
      </c>
      <c r="EJ37" s="86" t="str">
        <f t="shared" si="18"/>
        <v>Ja</v>
      </c>
      <c r="EK37" s="86" t="str">
        <f t="shared" si="19"/>
        <v>Nee</v>
      </c>
      <c r="EL37" s="86" t="str">
        <f t="shared" si="19"/>
        <v>Ja</v>
      </c>
      <c r="EM37" s="86" t="str">
        <f t="shared" si="19"/>
        <v>Fout</v>
      </c>
      <c r="EN37" s="86" t="str">
        <f t="shared" si="19"/>
        <v>Fout</v>
      </c>
      <c r="EO37" s="86" t="str">
        <f t="shared" si="19"/>
        <v>Fout</v>
      </c>
      <c r="EP37" s="86" t="str">
        <f t="shared" si="19"/>
        <v>Fout</v>
      </c>
      <c r="EQ37" s="86" t="str">
        <f t="shared" si="19"/>
        <v>Fout</v>
      </c>
      <c r="ER37" s="86" t="str">
        <f t="shared" si="19"/>
        <v>Fout</v>
      </c>
      <c r="ES37" s="86" t="str">
        <f t="shared" si="19"/>
        <v>Fout</v>
      </c>
      <c r="ET37" s="86" t="str">
        <f t="shared" si="19"/>
        <v>Fout</v>
      </c>
      <c r="EU37" s="86" t="str">
        <f t="shared" si="20"/>
        <v>Fout</v>
      </c>
      <c r="EV37" s="86" t="str">
        <f t="shared" si="20"/>
        <v>Fout</v>
      </c>
      <c r="EW37" s="86" t="str">
        <f t="shared" si="20"/>
        <v>Fout</v>
      </c>
      <c r="EX37" s="86" t="str">
        <f t="shared" si="20"/>
        <v>Fout</v>
      </c>
      <c r="EY37" s="86" t="str">
        <f t="shared" si="20"/>
        <v>Fout</v>
      </c>
      <c r="EZ37" s="86" t="str">
        <f t="shared" si="20"/>
        <v>Fout</v>
      </c>
      <c r="FA37" s="86" t="str">
        <f t="shared" si="20"/>
        <v>Fout</v>
      </c>
      <c r="FB37" s="86" t="str">
        <f t="shared" si="20"/>
        <v>Fout</v>
      </c>
      <c r="FC37" s="86" t="str">
        <f t="shared" si="20"/>
        <v>Fout</v>
      </c>
      <c r="FD37" s="86" t="str">
        <f t="shared" si="20"/>
        <v>Fout</v>
      </c>
      <c r="FE37" s="86" t="str">
        <f t="shared" si="21"/>
        <v>Fout</v>
      </c>
      <c r="FF37" s="86" t="str">
        <f t="shared" si="21"/>
        <v>Fout</v>
      </c>
      <c r="FG37" s="86" t="str">
        <f t="shared" si="21"/>
        <v>Fout</v>
      </c>
      <c r="FH37" s="86" t="str">
        <f t="shared" si="21"/>
        <v>Fout</v>
      </c>
      <c r="FI37" s="86" t="str">
        <f t="shared" si="21"/>
        <v>Fout</v>
      </c>
      <c r="FJ37" s="86" t="str">
        <f t="shared" si="21"/>
        <v>Fout</v>
      </c>
      <c r="FK37" s="86" t="str">
        <f t="shared" si="21"/>
        <v>Fout</v>
      </c>
      <c r="FL37" s="86" t="str">
        <f t="shared" si="21"/>
        <v>Fout</v>
      </c>
      <c r="FM37" s="86" t="str">
        <f t="shared" si="21"/>
        <v>Fout</v>
      </c>
      <c r="FN37" s="86" t="str">
        <f t="shared" si="21"/>
        <v>Fout</v>
      </c>
      <c r="FO37" s="86" t="str">
        <f t="shared" si="22"/>
        <v>Fout</v>
      </c>
      <c r="FP37" s="86" t="str">
        <f t="shared" si="22"/>
        <v>Fout</v>
      </c>
      <c r="FQ37" s="86" t="str">
        <f t="shared" si="22"/>
        <v>Fout</v>
      </c>
      <c r="FR37" s="86" t="str">
        <f t="shared" si="22"/>
        <v>Fout</v>
      </c>
      <c r="FS37" s="86" t="str">
        <f t="shared" si="22"/>
        <v>Fout</v>
      </c>
      <c r="FT37" s="86" t="str">
        <f t="shared" si="22"/>
        <v>Fout</v>
      </c>
      <c r="FU37" s="86" t="str">
        <f t="shared" si="22"/>
        <v>Fout</v>
      </c>
      <c r="FV37" s="86" t="str">
        <f t="shared" si="22"/>
        <v>Fout</v>
      </c>
      <c r="FW37" s="86" t="str">
        <f t="shared" si="22"/>
        <v>Fout</v>
      </c>
      <c r="FX37" s="86" t="str">
        <f t="shared" si="22"/>
        <v>Fout</v>
      </c>
      <c r="FY37" s="86" t="str">
        <f t="shared" si="23"/>
        <v>Fout</v>
      </c>
      <c r="FZ37" s="86" t="str">
        <f t="shared" si="23"/>
        <v>Fout</v>
      </c>
      <c r="GA37" s="86" t="str">
        <f t="shared" si="23"/>
        <v>Fout</v>
      </c>
      <c r="GB37" s="86" t="str">
        <f t="shared" si="23"/>
        <v>Fout</v>
      </c>
      <c r="GC37" s="86" t="str">
        <f t="shared" si="23"/>
        <v>Fout</v>
      </c>
      <c r="GD37" s="86" t="str">
        <f t="shared" si="23"/>
        <v>Fout</v>
      </c>
      <c r="GE37" s="86" t="str">
        <f t="shared" si="23"/>
        <v>Fout</v>
      </c>
      <c r="GF37" s="86" t="str">
        <f t="shared" si="23"/>
        <v>Fout</v>
      </c>
      <c r="GG37" s="86" t="str">
        <f t="shared" si="23"/>
        <v>Fout</v>
      </c>
      <c r="GH37" s="86" t="str">
        <f t="shared" si="23"/>
        <v>Fout</v>
      </c>
      <c r="GI37" s="86" t="str">
        <f t="shared" si="24"/>
        <v>Fout</v>
      </c>
      <c r="GJ37" s="86" t="str">
        <f t="shared" si="24"/>
        <v>Fout</v>
      </c>
      <c r="GK37" s="86" t="str">
        <f t="shared" si="24"/>
        <v>Fout</v>
      </c>
      <c r="GL37" s="86" t="str">
        <f t="shared" si="24"/>
        <v>Fout</v>
      </c>
      <c r="GM37" s="86" t="str">
        <f t="shared" si="24"/>
        <v>Fout</v>
      </c>
      <c r="GN37" s="86" t="str">
        <f t="shared" si="24"/>
        <v>Fout</v>
      </c>
      <c r="GO37" s="86" t="str">
        <f t="shared" si="24"/>
        <v>Fout</v>
      </c>
      <c r="GP37" s="86" t="str">
        <f t="shared" si="24"/>
        <v>Fout</v>
      </c>
      <c r="GQ37" s="86" t="str">
        <f t="shared" si="24"/>
        <v>Fout</v>
      </c>
      <c r="GR37" s="86" t="str">
        <f t="shared" si="24"/>
        <v>Fout</v>
      </c>
      <c r="GS37" s="86" t="str">
        <f t="shared" si="25"/>
        <v>Fout</v>
      </c>
      <c r="GT37" s="86" t="str">
        <f t="shared" si="25"/>
        <v>Fout</v>
      </c>
      <c r="GU37" s="86" t="str">
        <f t="shared" si="25"/>
        <v>Fout</v>
      </c>
      <c r="GV37" s="86" t="str">
        <f t="shared" si="25"/>
        <v>Fout</v>
      </c>
      <c r="GW37" s="86" t="str">
        <f t="shared" si="25"/>
        <v>Fout</v>
      </c>
      <c r="GX37" s="86" t="str">
        <f t="shared" si="25"/>
        <v>Fout</v>
      </c>
      <c r="GY37" s="86" t="str">
        <f t="shared" si="25"/>
        <v>Fout</v>
      </c>
      <c r="GZ37" s="86" t="str">
        <f t="shared" si="25"/>
        <v>Fout</v>
      </c>
      <c r="HA37" s="86" t="str">
        <f t="shared" si="25"/>
        <v>Fout</v>
      </c>
      <c r="HB37" s="86" t="str">
        <f t="shared" si="25"/>
        <v>Fout</v>
      </c>
      <c r="HC37" s="86" t="str">
        <f t="shared" si="26"/>
        <v>Fout</v>
      </c>
      <c r="HD37" s="86" t="str">
        <f t="shared" si="26"/>
        <v>Fout</v>
      </c>
      <c r="HE37" s="86" t="str">
        <f t="shared" si="26"/>
        <v>Fout</v>
      </c>
      <c r="HF37" s="86" t="str">
        <f t="shared" si="26"/>
        <v>Fout</v>
      </c>
      <c r="HG37" s="86" t="str">
        <f t="shared" si="26"/>
        <v>Fout</v>
      </c>
      <c r="HH37" s="86" t="str">
        <f t="shared" si="26"/>
        <v>Fout</v>
      </c>
      <c r="HI37" s="86" t="str">
        <f t="shared" si="26"/>
        <v>Fout</v>
      </c>
      <c r="HJ37" s="86" t="str">
        <f t="shared" si="26"/>
        <v>Fout</v>
      </c>
      <c r="HK37" s="86" t="str">
        <f t="shared" si="26"/>
        <v>Fout</v>
      </c>
      <c r="HL37" s="86" t="str">
        <f t="shared" si="26"/>
        <v>Fout</v>
      </c>
      <c r="HM37" s="86" t="str">
        <f t="shared" si="27"/>
        <v>Fout</v>
      </c>
      <c r="HN37" s="86" t="str">
        <f t="shared" si="27"/>
        <v>Fout</v>
      </c>
      <c r="HO37" s="86" t="str">
        <f t="shared" si="27"/>
        <v>Fout</v>
      </c>
      <c r="HP37" s="86" t="str">
        <f t="shared" si="27"/>
        <v>Fout</v>
      </c>
      <c r="HQ37" s="86" t="str">
        <f t="shared" si="27"/>
        <v>Fout</v>
      </c>
      <c r="HR37" s="86" t="str">
        <f t="shared" si="27"/>
        <v>Fout</v>
      </c>
      <c r="HS37" s="86" t="str">
        <f t="shared" si="27"/>
        <v>Fout</v>
      </c>
      <c r="HT37" s="86" t="str">
        <f t="shared" si="27"/>
        <v>Fout</v>
      </c>
      <c r="HU37" s="86" t="str">
        <f t="shared" si="27"/>
        <v>Fout</v>
      </c>
      <c r="HV37" s="86" t="str">
        <f t="shared" si="27"/>
        <v>Fout</v>
      </c>
      <c r="HW37" s="86" t="str">
        <f t="shared" si="28"/>
        <v>Fout</v>
      </c>
      <c r="HX37" s="86" t="str">
        <f t="shared" si="28"/>
        <v>Fout</v>
      </c>
      <c r="HY37" s="86" t="str">
        <f t="shared" si="28"/>
        <v>Fout</v>
      </c>
      <c r="HZ37" s="86" t="str">
        <f t="shared" si="28"/>
        <v>Fout</v>
      </c>
      <c r="IA37" s="86" t="str">
        <f t="shared" si="28"/>
        <v>Fout</v>
      </c>
      <c r="IB37" s="86" t="str">
        <f t="shared" si="28"/>
        <v>Fout</v>
      </c>
      <c r="IC37" s="86" t="str">
        <f t="shared" si="28"/>
        <v>Fout</v>
      </c>
      <c r="ID37" s="86" t="str">
        <f t="shared" si="28"/>
        <v>Fout</v>
      </c>
      <c r="IE37" s="86" t="str">
        <f t="shared" si="28"/>
        <v>Fout</v>
      </c>
      <c r="IF37" s="86" t="str">
        <f t="shared" si="28"/>
        <v>Fout</v>
      </c>
      <c r="IG37" s="86" t="str">
        <f t="shared" si="29"/>
        <v>Fout</v>
      </c>
      <c r="IH37" s="86" t="str">
        <f t="shared" si="29"/>
        <v>Fout</v>
      </c>
      <c r="II37" s="86" t="str">
        <f t="shared" si="29"/>
        <v>Fout</v>
      </c>
      <c r="IJ37" s="86" t="str">
        <f t="shared" si="29"/>
        <v>Fout</v>
      </c>
      <c r="IK37" s="86" t="str">
        <f t="shared" si="29"/>
        <v>Fout</v>
      </c>
      <c r="IL37" s="86" t="str">
        <f t="shared" si="29"/>
        <v>Fout</v>
      </c>
      <c r="IM37" s="86" t="str">
        <f t="shared" si="29"/>
        <v>Fout</v>
      </c>
      <c r="IN37" s="86" t="str">
        <f t="shared" si="29"/>
        <v>Fout</v>
      </c>
      <c r="IO37" s="86" t="str">
        <f t="shared" si="29"/>
        <v>Fout</v>
      </c>
      <c r="IP37" s="86" t="str">
        <f t="shared" si="29"/>
        <v>Fout</v>
      </c>
      <c r="IQ37" s="86" t="str">
        <f t="shared" si="30"/>
        <v>Fout</v>
      </c>
      <c r="IR37" s="86" t="str">
        <f t="shared" si="30"/>
        <v>Fout</v>
      </c>
      <c r="IS37" s="86" t="str">
        <f t="shared" si="30"/>
        <v>Fout</v>
      </c>
      <c r="IT37" s="86" t="str">
        <f t="shared" si="30"/>
        <v>Fout</v>
      </c>
      <c r="IU37" s="86" t="str">
        <f t="shared" si="30"/>
        <v>Fout</v>
      </c>
      <c r="IV37" s="86" t="str">
        <f t="shared" si="30"/>
        <v>Fout</v>
      </c>
      <c r="IW37" s="86" t="str">
        <f t="shared" si="30"/>
        <v>Fout</v>
      </c>
      <c r="IX37" s="86" t="str">
        <f t="shared" si="30"/>
        <v>Fout</v>
      </c>
      <c r="IY37" s="86" t="str">
        <f t="shared" si="30"/>
        <v>Fout</v>
      </c>
      <c r="IZ37" s="86" t="str">
        <f t="shared" si="30"/>
        <v>Fout</v>
      </c>
      <c r="JA37" s="86" t="str">
        <f t="shared" si="31"/>
        <v>Fout</v>
      </c>
      <c r="JB37" s="86" t="str">
        <f t="shared" si="31"/>
        <v>Fout</v>
      </c>
      <c r="JC37" s="86" t="str">
        <f t="shared" si="31"/>
        <v>Fout</v>
      </c>
      <c r="JD37" s="86" t="str">
        <f t="shared" si="31"/>
        <v>Ja</v>
      </c>
      <c r="JE37" s="86" t="str">
        <f t="shared" si="31"/>
        <v>Ja</v>
      </c>
      <c r="JF37" s="86" t="str">
        <f t="shared" si="31"/>
        <v>Ja</v>
      </c>
      <c r="JG37" s="86" t="str">
        <f t="shared" si="31"/>
        <v>Ja</v>
      </c>
      <c r="JH37" s="86" t="str">
        <f t="shared" si="31"/>
        <v>Ja</v>
      </c>
      <c r="JI37" s="86" t="str">
        <f t="shared" si="31"/>
        <v>Ja</v>
      </c>
      <c r="JJ37" s="86" t="str">
        <f t="shared" si="31"/>
        <v>Ja</v>
      </c>
      <c r="JK37" s="86" t="str">
        <f t="shared" si="32"/>
        <v>Ja</v>
      </c>
      <c r="JL37" s="86" t="str">
        <f t="shared" si="32"/>
        <v>Ja</v>
      </c>
      <c r="JM37" s="86" t="str">
        <f t="shared" si="32"/>
        <v>Ja</v>
      </c>
      <c r="JN37" s="86" t="str">
        <f t="shared" si="32"/>
        <v>Ja</v>
      </c>
      <c r="JO37" s="86" t="str">
        <f t="shared" si="32"/>
        <v>Ja</v>
      </c>
      <c r="JP37" s="86" t="str">
        <f t="shared" si="32"/>
        <v>Ja</v>
      </c>
      <c r="JQ37" s="86" t="str">
        <f t="shared" si="32"/>
        <v>Optie</v>
      </c>
      <c r="JR37" s="86" t="str">
        <f t="shared" si="32"/>
        <v>Ja</v>
      </c>
      <c r="JS37" s="86" t="str">
        <f t="shared" si="32"/>
        <v>Nee</v>
      </c>
      <c r="JT37" s="86" t="str">
        <f t="shared" si="32"/>
        <v>Ja</v>
      </c>
      <c r="JU37" s="86" t="str">
        <f t="shared" si="33"/>
        <v>Ja</v>
      </c>
      <c r="JV37" s="86" t="str">
        <f t="shared" si="33"/>
        <v>Ja</v>
      </c>
      <c r="JW37" s="86" t="str">
        <f t="shared" si="33"/>
        <v>Ja</v>
      </c>
      <c r="JX37" s="86" t="str">
        <f t="shared" si="33"/>
        <v>Ja</v>
      </c>
      <c r="JY37" s="86" t="str">
        <f t="shared" si="33"/>
        <v>Ja</v>
      </c>
      <c r="JZ37" s="86" t="str">
        <f t="shared" si="33"/>
        <v>Ja</v>
      </c>
      <c r="KA37" s="86" t="str">
        <f t="shared" si="33"/>
        <v>Optie</v>
      </c>
      <c r="KB37" s="86" t="str">
        <f t="shared" si="33"/>
        <v>Nee</v>
      </c>
      <c r="KC37" s="86" t="str">
        <f t="shared" si="33"/>
        <v>Ja</v>
      </c>
      <c r="KD37" s="86" t="str">
        <f t="shared" si="33"/>
        <v>Ja</v>
      </c>
      <c r="KE37" s="86" t="str">
        <f t="shared" si="34"/>
        <v>Nee</v>
      </c>
      <c r="KF37" s="86" t="str">
        <f t="shared" si="34"/>
        <v>Ja</v>
      </c>
      <c r="KG37" s="86" t="str">
        <f t="shared" si="34"/>
        <v>Nee</v>
      </c>
      <c r="KH37" s="86" t="str">
        <f t="shared" si="34"/>
        <v>Ja</v>
      </c>
      <c r="KI37" s="86" t="str">
        <f t="shared" si="34"/>
        <v>Optie</v>
      </c>
      <c r="KJ37" s="86" t="str">
        <f t="shared" si="34"/>
        <v>Ja</v>
      </c>
      <c r="KK37" s="86" t="str">
        <f t="shared" si="34"/>
        <v>Optie</v>
      </c>
      <c r="KL37" s="86" t="str">
        <f t="shared" si="34"/>
        <v>Ja</v>
      </c>
      <c r="KM37" s="86" t="str">
        <f t="shared" si="34"/>
        <v>Nee</v>
      </c>
      <c r="KN37" s="86" t="str">
        <f t="shared" si="34"/>
        <v>Ja</v>
      </c>
      <c r="KO37" s="86" t="str">
        <f t="shared" si="35"/>
        <v>Nee</v>
      </c>
      <c r="KP37" s="86" t="str">
        <f t="shared" si="35"/>
        <v>Nee</v>
      </c>
      <c r="KQ37" s="86" t="str">
        <f t="shared" si="35"/>
        <v>Nee</v>
      </c>
      <c r="KR37" s="86" t="str">
        <f t="shared" si="35"/>
        <v>Optie</v>
      </c>
      <c r="KS37" s="86" t="str">
        <f t="shared" si="35"/>
        <v>Ja</v>
      </c>
      <c r="KT37" s="86" t="str">
        <f t="shared" si="35"/>
        <v>Ja</v>
      </c>
      <c r="KU37" s="86" t="str">
        <f t="shared" si="35"/>
        <v>Ja</v>
      </c>
      <c r="KV37" s="86" t="str">
        <f t="shared" si="35"/>
        <v>Ja</v>
      </c>
      <c r="KW37" s="86" t="str">
        <f t="shared" si="35"/>
        <v>Ja</v>
      </c>
      <c r="KX37" s="86" t="str">
        <f t="shared" si="35"/>
        <v>Ja</v>
      </c>
      <c r="KY37" s="86" t="str">
        <f t="shared" si="36"/>
        <v>Nee</v>
      </c>
      <c r="KZ37" s="86" t="str">
        <f t="shared" si="36"/>
        <v>Nee</v>
      </c>
      <c r="LA37" s="86" t="str">
        <f t="shared" si="36"/>
        <v>Optie</v>
      </c>
      <c r="LB37" s="86" t="str">
        <f t="shared" si="36"/>
        <v>Nee</v>
      </c>
      <c r="LC37" s="86" t="str">
        <f t="shared" si="36"/>
        <v>Fout</v>
      </c>
      <c r="LD37" s="86" t="str">
        <f t="shared" si="36"/>
        <v>Fout</v>
      </c>
      <c r="LE37" s="86" t="str">
        <f t="shared" si="36"/>
        <v>Fout</v>
      </c>
      <c r="LF37" s="86" t="str">
        <f t="shared" si="36"/>
        <v>Fout</v>
      </c>
      <c r="LG37" s="86" t="str">
        <f t="shared" si="36"/>
        <v>Fout</v>
      </c>
      <c r="LH37" s="86" t="str">
        <f t="shared" si="36"/>
        <v>Fout</v>
      </c>
      <c r="LI37" s="86" t="str">
        <f t="shared" si="37"/>
        <v>Fout</v>
      </c>
      <c r="LJ37" s="86" t="str">
        <f t="shared" si="37"/>
        <v>Fout</v>
      </c>
      <c r="LK37" s="86" t="str">
        <f t="shared" si="37"/>
        <v>Fout</v>
      </c>
      <c r="LL37" s="86" t="str">
        <f t="shared" si="37"/>
        <v>Fout</v>
      </c>
      <c r="LM37" s="86" t="str">
        <f t="shared" si="37"/>
        <v>Fout</v>
      </c>
      <c r="LN37" s="86" t="str">
        <f t="shared" si="37"/>
        <v>Fout</v>
      </c>
      <c r="LO37" s="86" t="str">
        <f t="shared" si="37"/>
        <v>Fout</v>
      </c>
      <c r="LP37" s="86" t="str">
        <f t="shared" si="37"/>
        <v>Fout</v>
      </c>
      <c r="LQ37" s="86" t="str">
        <f t="shared" si="37"/>
        <v>Fout</v>
      </c>
      <c r="LR37" s="86" t="str">
        <f t="shared" si="37"/>
        <v>Fout</v>
      </c>
      <c r="LS37" s="86" t="str">
        <f t="shared" si="38"/>
        <v>Fout</v>
      </c>
      <c r="LT37" s="86" t="str">
        <f t="shared" si="38"/>
        <v>Fout</v>
      </c>
      <c r="LU37" s="86" t="str">
        <f t="shared" si="38"/>
        <v>Fout</v>
      </c>
      <c r="LV37" s="86" t="str">
        <f t="shared" si="38"/>
        <v>Fout</v>
      </c>
      <c r="LW37" s="86" t="str">
        <f t="shared" si="38"/>
        <v>Fout</v>
      </c>
      <c r="LX37" s="86" t="str">
        <f t="shared" si="38"/>
        <v>Fout</v>
      </c>
      <c r="LY37" s="86" t="str">
        <f t="shared" si="38"/>
        <v>Fout</v>
      </c>
      <c r="LZ37" s="86" t="str">
        <f t="shared" si="38"/>
        <v>Fout</v>
      </c>
      <c r="MA37" s="86" t="str">
        <f t="shared" si="38"/>
        <v>Fout</v>
      </c>
      <c r="MB37" s="86" t="str">
        <f t="shared" si="38"/>
        <v>Fout</v>
      </c>
      <c r="MC37" s="86" t="str">
        <f t="shared" si="39"/>
        <v>Fout</v>
      </c>
      <c r="MD37" s="86" t="str">
        <f t="shared" si="39"/>
        <v>Fout</v>
      </c>
      <c r="ME37" s="86" t="str">
        <f t="shared" si="39"/>
        <v>Fout</v>
      </c>
      <c r="MF37" s="86" t="str">
        <f t="shared" si="39"/>
        <v>Fout</v>
      </c>
      <c r="MG37" s="86" t="str">
        <f t="shared" si="39"/>
        <v>Fout</v>
      </c>
      <c r="MH37" s="86" t="str">
        <f t="shared" si="39"/>
        <v>Fout</v>
      </c>
      <c r="MI37" s="86" t="str">
        <f t="shared" si="39"/>
        <v>Fout</v>
      </c>
      <c r="MJ37" s="86" t="str">
        <f t="shared" si="39"/>
        <v>Fout</v>
      </c>
      <c r="MK37" s="86" t="str">
        <f t="shared" si="39"/>
        <v>Fout</v>
      </c>
      <c r="ML37" s="86" t="str">
        <f t="shared" si="39"/>
        <v>Fout</v>
      </c>
      <c r="MM37" s="86" t="str">
        <f t="shared" si="40"/>
        <v>Fout</v>
      </c>
      <c r="MN37" s="86" t="str">
        <f t="shared" si="40"/>
        <v>Fout</v>
      </c>
      <c r="MO37" s="86" t="str">
        <f t="shared" si="40"/>
        <v>Fout</v>
      </c>
      <c r="MP37" s="86" t="str">
        <f t="shared" si="40"/>
        <v>Fout</v>
      </c>
      <c r="MQ37" s="86" t="str">
        <f t="shared" si="40"/>
        <v>Fout</v>
      </c>
      <c r="MR37" s="86" t="str">
        <f t="shared" si="40"/>
        <v>Fout</v>
      </c>
      <c r="MS37" s="86" t="str">
        <f t="shared" si="40"/>
        <v>Fout</v>
      </c>
      <c r="MT37" s="86" t="str">
        <f t="shared" si="40"/>
        <v>Fout</v>
      </c>
      <c r="MU37" s="86" t="str">
        <f t="shared" si="40"/>
        <v>Fout</v>
      </c>
      <c r="MV37" s="86" t="str">
        <f t="shared" si="40"/>
        <v>Fout</v>
      </c>
      <c r="MW37" s="86" t="str">
        <f t="shared" si="41"/>
        <v>Fout</v>
      </c>
      <c r="MX37" s="86" t="str">
        <f t="shared" si="41"/>
        <v>Fout</v>
      </c>
      <c r="MY37" s="86" t="str">
        <f t="shared" si="41"/>
        <v>Fout</v>
      </c>
      <c r="MZ37" s="86" t="str">
        <f t="shared" si="41"/>
        <v>Fout</v>
      </c>
      <c r="NA37" s="86" t="str">
        <f t="shared" si="41"/>
        <v>Fout</v>
      </c>
      <c r="NB37" s="86" t="str">
        <f t="shared" si="41"/>
        <v>Fout</v>
      </c>
      <c r="NC37" s="86" t="str">
        <f t="shared" si="41"/>
        <v>Fout</v>
      </c>
      <c r="ND37" s="86" t="str">
        <f t="shared" si="41"/>
        <v>Ja</v>
      </c>
      <c r="NE37" s="86" t="str">
        <f t="shared" si="41"/>
        <v>Ja</v>
      </c>
      <c r="NF37" s="86" t="str">
        <f t="shared" si="41"/>
        <v>Ja</v>
      </c>
      <c r="NG37" s="86" t="str">
        <f t="shared" si="42"/>
        <v>Optie</v>
      </c>
      <c r="NH37" s="86" t="str">
        <f t="shared" si="42"/>
        <v>Ja</v>
      </c>
      <c r="NI37" s="86" t="str">
        <f t="shared" si="42"/>
        <v>Ja</v>
      </c>
      <c r="NJ37" s="86" t="str">
        <f t="shared" si="42"/>
        <v>Ja</v>
      </c>
      <c r="NK37" s="86" t="str">
        <f t="shared" si="42"/>
        <v>Ja</v>
      </c>
      <c r="NL37" s="86" t="str">
        <f t="shared" si="42"/>
        <v>Ja</v>
      </c>
      <c r="NM37" s="86" t="str">
        <f t="shared" si="42"/>
        <v>Optie</v>
      </c>
      <c r="NN37" s="86" t="str">
        <f t="shared" si="42"/>
        <v>Ja</v>
      </c>
      <c r="NO37" s="86" t="str">
        <f t="shared" si="42"/>
        <v>Ja</v>
      </c>
      <c r="NP37" s="86" t="str">
        <f t="shared" si="42"/>
        <v>Ja</v>
      </c>
      <c r="NQ37" s="86" t="str">
        <f t="shared" si="43"/>
        <v>Optie</v>
      </c>
      <c r="NR37" s="86" t="str">
        <f t="shared" si="43"/>
        <v>Optie</v>
      </c>
      <c r="NS37" s="86" t="str">
        <f t="shared" si="43"/>
        <v>Ja</v>
      </c>
      <c r="NT37" s="86" t="str">
        <f t="shared" si="43"/>
        <v>Ja</v>
      </c>
      <c r="NU37" s="86" t="str">
        <f t="shared" si="43"/>
        <v>Ja</v>
      </c>
      <c r="NV37" s="86" t="str">
        <f t="shared" si="43"/>
        <v>Ja</v>
      </c>
      <c r="NW37" s="86" t="str">
        <f t="shared" si="43"/>
        <v>Optie</v>
      </c>
      <c r="NX37" s="86" t="str">
        <f t="shared" si="43"/>
        <v>Ja</v>
      </c>
      <c r="NY37" s="86" t="str">
        <f t="shared" si="43"/>
        <v>Ja</v>
      </c>
      <c r="NZ37" s="86" t="str">
        <f t="shared" si="43"/>
        <v>Ja</v>
      </c>
      <c r="OA37" s="86" t="str">
        <f t="shared" si="44"/>
        <v>Ja</v>
      </c>
      <c r="OB37" s="86" t="str">
        <f t="shared" si="44"/>
        <v>Ja</v>
      </c>
      <c r="OC37" s="86" t="str">
        <f t="shared" si="44"/>
        <v>Ja</v>
      </c>
      <c r="OD37" s="86" t="str">
        <f t="shared" si="44"/>
        <v>Optie</v>
      </c>
      <c r="OE37" s="86" t="str">
        <f t="shared" si="44"/>
        <v>Ja</v>
      </c>
      <c r="OF37" s="86" t="str">
        <f t="shared" si="44"/>
        <v>Ja</v>
      </c>
      <c r="OG37" s="86" t="str">
        <f t="shared" si="44"/>
        <v>Ja</v>
      </c>
      <c r="OH37" s="86" t="str">
        <f t="shared" si="44"/>
        <v>Ja</v>
      </c>
      <c r="OI37" s="86" t="str">
        <f t="shared" si="44"/>
        <v>Ja</v>
      </c>
      <c r="OJ37" s="86" t="str">
        <f t="shared" si="44"/>
        <v>Ja</v>
      </c>
      <c r="OK37" s="86" t="str">
        <f t="shared" si="45"/>
        <v>Ja</v>
      </c>
      <c r="OL37" s="86" t="str">
        <f t="shared" si="45"/>
        <v>Ja</v>
      </c>
      <c r="OM37" s="86" t="str">
        <f t="shared" si="45"/>
        <v>Optie</v>
      </c>
      <c r="ON37" s="86" t="str">
        <f t="shared" si="45"/>
        <v>Ja</v>
      </c>
      <c r="OO37" s="86" t="str">
        <f t="shared" si="45"/>
        <v>Optie</v>
      </c>
      <c r="OP37" s="86" t="str">
        <f t="shared" si="45"/>
        <v>Ja</v>
      </c>
      <c r="OQ37" s="86" t="str">
        <f t="shared" si="45"/>
        <v>Nee</v>
      </c>
      <c r="OR37" s="86" t="str">
        <f t="shared" si="45"/>
        <v>Optie</v>
      </c>
      <c r="OS37" s="86" t="str">
        <f t="shared" si="45"/>
        <v>Ja</v>
      </c>
      <c r="OT37" s="86" t="str">
        <f t="shared" si="45"/>
        <v>Ja</v>
      </c>
      <c r="OU37" s="86" t="str">
        <f t="shared" si="46"/>
        <v>Ja</v>
      </c>
      <c r="OV37" s="86" t="str">
        <f t="shared" si="46"/>
        <v>Ja</v>
      </c>
      <c r="OW37" s="86" t="str">
        <f t="shared" si="46"/>
        <v>Optie</v>
      </c>
      <c r="OX37" s="86" t="str">
        <f t="shared" si="46"/>
        <v>Ja</v>
      </c>
      <c r="OY37" s="86" t="str">
        <f t="shared" si="46"/>
        <v>Ja</v>
      </c>
      <c r="OZ37" s="86" t="str">
        <f t="shared" si="46"/>
        <v>Ja</v>
      </c>
      <c r="PA37" s="86" t="str">
        <f t="shared" si="46"/>
        <v>Ja</v>
      </c>
      <c r="PB37" s="86" t="str">
        <f t="shared" si="46"/>
        <v>Ja</v>
      </c>
      <c r="PC37" s="86" t="str">
        <f t="shared" si="46"/>
        <v>Ja</v>
      </c>
      <c r="PD37" s="86" t="str">
        <f t="shared" si="46"/>
        <v>Ja</v>
      </c>
      <c r="PE37" s="86" t="str">
        <f t="shared" si="46"/>
        <v>Ja</v>
      </c>
      <c r="PF37" s="86" t="str">
        <f t="shared" si="46"/>
        <v>Nee</v>
      </c>
    </row>
    <row r="38" spans="1:422" x14ac:dyDescent="0.25">
      <c r="A38" s="86"/>
      <c r="B38" s="225" t="s">
        <v>796</v>
      </c>
      <c r="C38" s="225" t="s">
        <v>485</v>
      </c>
      <c r="D38" s="86" t="s">
        <v>334</v>
      </c>
      <c r="E38" s="86" t="s">
        <v>485</v>
      </c>
      <c r="F38" s="86" t="s">
        <v>329</v>
      </c>
      <c r="G38" s="86" t="s">
        <v>481</v>
      </c>
      <c r="H38" s="86" t="s">
        <v>482</v>
      </c>
      <c r="I38" s="224" t="s">
        <v>337</v>
      </c>
      <c r="J38" s="224" t="s">
        <v>909</v>
      </c>
      <c r="K38" s="224" t="s">
        <v>908</v>
      </c>
      <c r="L38" s="110">
        <v>4</v>
      </c>
      <c r="M38" s="224"/>
      <c r="N38" s="224"/>
      <c r="O38" s="224"/>
      <c r="P38" s="223" t="s">
        <v>508</v>
      </c>
      <c r="Q38" s="86" t="str">
        <f t="shared" si="7"/>
        <v>Ja</v>
      </c>
      <c r="R38" s="86" t="str">
        <f t="shared" si="7"/>
        <v>Ja</v>
      </c>
      <c r="S38" s="86" t="str">
        <f t="shared" si="7"/>
        <v>Optie</v>
      </c>
      <c r="T38" s="86" t="str">
        <f t="shared" si="7"/>
        <v>Ja</v>
      </c>
      <c r="U38" s="86" t="str">
        <f t="shared" si="7"/>
        <v>Ja</v>
      </c>
      <c r="V38" s="86" t="str">
        <f t="shared" si="7"/>
        <v>Ja</v>
      </c>
      <c r="W38" s="86" t="str">
        <f t="shared" si="7"/>
        <v>Optie</v>
      </c>
      <c r="X38" s="86" t="str">
        <f t="shared" si="7"/>
        <v>Ja</v>
      </c>
      <c r="Y38" s="86" t="str">
        <f t="shared" si="7"/>
        <v>Optie</v>
      </c>
      <c r="Z38" s="86" t="str">
        <f t="shared" si="7"/>
        <v>Optie</v>
      </c>
      <c r="AA38" s="86" t="str">
        <f t="shared" si="8"/>
        <v>Optie</v>
      </c>
      <c r="AB38" s="86" t="str">
        <f t="shared" si="8"/>
        <v>Fout</v>
      </c>
      <c r="AC38" s="86" t="str">
        <f t="shared" si="8"/>
        <v>Fout</v>
      </c>
      <c r="AD38" s="86" t="str">
        <f t="shared" si="8"/>
        <v>Fout</v>
      </c>
      <c r="AE38" s="86" t="str">
        <f t="shared" si="8"/>
        <v>Fout</v>
      </c>
      <c r="AF38" s="86" t="str">
        <f t="shared" si="8"/>
        <v>Fout</v>
      </c>
      <c r="AG38" s="86" t="str">
        <f t="shared" si="8"/>
        <v>Fout</v>
      </c>
      <c r="AH38" s="86" t="str">
        <f t="shared" si="8"/>
        <v>Fout</v>
      </c>
      <c r="AI38" s="86" t="str">
        <f t="shared" si="8"/>
        <v>Fout</v>
      </c>
      <c r="AJ38" s="86" t="str">
        <f t="shared" si="8"/>
        <v>Fout</v>
      </c>
      <c r="AK38" s="86" t="str">
        <f t="shared" si="9"/>
        <v>Fout</v>
      </c>
      <c r="AL38" s="86" t="str">
        <f t="shared" si="9"/>
        <v>Fout</v>
      </c>
      <c r="AM38" s="86" t="str">
        <f t="shared" si="9"/>
        <v>Fout</v>
      </c>
      <c r="AN38" s="86" t="str">
        <f t="shared" si="9"/>
        <v>Fout</v>
      </c>
      <c r="AO38" s="86" t="str">
        <f t="shared" si="9"/>
        <v>Fout</v>
      </c>
      <c r="AP38" s="86" t="str">
        <f t="shared" si="9"/>
        <v>Fout</v>
      </c>
      <c r="AQ38" s="86" t="str">
        <f t="shared" si="9"/>
        <v>Fout</v>
      </c>
      <c r="AR38" s="86" t="str">
        <f t="shared" si="9"/>
        <v>Fout</v>
      </c>
      <c r="AS38" s="86" t="str">
        <f t="shared" si="9"/>
        <v>Fout</v>
      </c>
      <c r="AT38" s="86" t="str">
        <f t="shared" si="9"/>
        <v>Ja</v>
      </c>
      <c r="AU38" s="86" t="str">
        <f t="shared" si="10"/>
        <v>Nee</v>
      </c>
      <c r="AV38" s="86" t="str">
        <f t="shared" si="10"/>
        <v>Ja</v>
      </c>
      <c r="AW38" s="86" t="str">
        <f t="shared" si="10"/>
        <v>Ja</v>
      </c>
      <c r="AX38" s="86" t="str">
        <f t="shared" si="10"/>
        <v>Ja</v>
      </c>
      <c r="AY38" s="86" t="str">
        <f t="shared" si="10"/>
        <v>Fout</v>
      </c>
      <c r="AZ38" s="86" t="str">
        <f t="shared" si="10"/>
        <v>Fout</v>
      </c>
      <c r="BA38" s="86" t="str">
        <f t="shared" si="10"/>
        <v>Fout</v>
      </c>
      <c r="BB38" s="86" t="str">
        <f t="shared" si="10"/>
        <v>Fout</v>
      </c>
      <c r="BC38" s="86" t="str">
        <f t="shared" si="10"/>
        <v>Fout</v>
      </c>
      <c r="BD38" s="86" t="str">
        <f t="shared" si="10"/>
        <v>Fout</v>
      </c>
      <c r="BE38" s="86" t="str">
        <f t="shared" si="11"/>
        <v>Fout</v>
      </c>
      <c r="BF38" s="86" t="str">
        <f t="shared" si="11"/>
        <v>Fout</v>
      </c>
      <c r="BG38" s="86" t="str">
        <f t="shared" si="11"/>
        <v>Fout</v>
      </c>
      <c r="BH38" s="86" t="str">
        <f t="shared" si="11"/>
        <v>Fout</v>
      </c>
      <c r="BI38" s="86" t="str">
        <f t="shared" si="11"/>
        <v>Fout</v>
      </c>
      <c r="BJ38" s="86" t="str">
        <f t="shared" si="11"/>
        <v>Fout</v>
      </c>
      <c r="BK38" s="86" t="str">
        <f t="shared" si="11"/>
        <v>Fout</v>
      </c>
      <c r="BL38" s="86" t="str">
        <f t="shared" si="11"/>
        <v>Fout</v>
      </c>
      <c r="BM38" s="86" t="str">
        <f t="shared" si="11"/>
        <v>Fout</v>
      </c>
      <c r="BN38" s="86" t="str">
        <f t="shared" si="11"/>
        <v>Fout</v>
      </c>
      <c r="BO38" s="86" t="str">
        <f t="shared" si="12"/>
        <v>Fout</v>
      </c>
      <c r="BP38" s="86" t="str">
        <f t="shared" si="12"/>
        <v>Fout</v>
      </c>
      <c r="BQ38" s="86" t="str">
        <f t="shared" si="12"/>
        <v>Fout</v>
      </c>
      <c r="BR38" s="86" t="str">
        <f t="shared" si="12"/>
        <v>Fout</v>
      </c>
      <c r="BS38" s="86" t="str">
        <f t="shared" si="12"/>
        <v>Fout</v>
      </c>
      <c r="BT38" s="86" t="str">
        <f t="shared" si="12"/>
        <v>Fout</v>
      </c>
      <c r="BU38" s="86" t="str">
        <f t="shared" si="12"/>
        <v>Fout</v>
      </c>
      <c r="BV38" s="86" t="str">
        <f t="shared" si="12"/>
        <v>Fout</v>
      </c>
      <c r="BW38" s="86" t="str">
        <f t="shared" si="12"/>
        <v>Fout</v>
      </c>
      <c r="BX38" s="86" t="str">
        <f t="shared" si="12"/>
        <v>Fout</v>
      </c>
      <c r="BY38" s="86" t="str">
        <f t="shared" si="13"/>
        <v>Fout</v>
      </c>
      <c r="BZ38" s="86" t="str">
        <f t="shared" si="13"/>
        <v>Fout</v>
      </c>
      <c r="CA38" s="86" t="str">
        <f t="shared" si="13"/>
        <v>Fout</v>
      </c>
      <c r="CB38" s="86" t="str">
        <f t="shared" si="13"/>
        <v>Fout</v>
      </c>
      <c r="CC38" s="86" t="str">
        <f t="shared" si="13"/>
        <v>Fout</v>
      </c>
      <c r="CD38" s="86" t="str">
        <f t="shared" si="13"/>
        <v>Fout</v>
      </c>
      <c r="CE38" s="86" t="str">
        <f t="shared" si="13"/>
        <v>Fout</v>
      </c>
      <c r="CF38" s="86" t="str">
        <f t="shared" si="13"/>
        <v>Fout</v>
      </c>
      <c r="CG38" s="86" t="str">
        <f t="shared" si="13"/>
        <v>Fout</v>
      </c>
      <c r="CH38" s="86" t="str">
        <f t="shared" si="13"/>
        <v>Fout</v>
      </c>
      <c r="CI38" s="86" t="str">
        <f t="shared" si="14"/>
        <v>Fout</v>
      </c>
      <c r="CJ38" s="86" t="str">
        <f t="shared" si="14"/>
        <v>Ja</v>
      </c>
      <c r="CK38" s="86" t="str">
        <f t="shared" si="14"/>
        <v>Ja</v>
      </c>
      <c r="CL38" s="86" t="str">
        <f t="shared" si="14"/>
        <v>Ja</v>
      </c>
      <c r="CM38" s="86" t="str">
        <f t="shared" si="14"/>
        <v>Ja</v>
      </c>
      <c r="CN38" s="86" t="str">
        <f t="shared" si="14"/>
        <v>Ja</v>
      </c>
      <c r="CO38" s="86" t="str">
        <f t="shared" si="14"/>
        <v>Ja</v>
      </c>
      <c r="CP38" s="86" t="str">
        <f t="shared" si="14"/>
        <v>Ja</v>
      </c>
      <c r="CQ38" s="86" t="str">
        <f t="shared" si="14"/>
        <v>Ja</v>
      </c>
      <c r="CR38" s="86" t="str">
        <f t="shared" si="14"/>
        <v>Nee</v>
      </c>
      <c r="CS38" s="86" t="str">
        <f t="shared" si="15"/>
        <v>Nee</v>
      </c>
      <c r="CT38" s="86" t="str">
        <f t="shared" si="15"/>
        <v>Optie</v>
      </c>
      <c r="CU38" s="86" t="str">
        <f t="shared" si="15"/>
        <v>Ja</v>
      </c>
      <c r="CV38" s="86" t="str">
        <f t="shared" si="15"/>
        <v>Optie</v>
      </c>
      <c r="CW38" s="86" t="str">
        <f t="shared" si="15"/>
        <v>Ja</v>
      </c>
      <c r="CX38" s="86" t="str">
        <f t="shared" si="15"/>
        <v>Ja</v>
      </c>
      <c r="CY38" s="86" t="str">
        <f t="shared" si="15"/>
        <v>Ja</v>
      </c>
      <c r="CZ38" s="86" t="str">
        <f t="shared" si="15"/>
        <v>Optie</v>
      </c>
      <c r="DA38" s="86" t="str">
        <f t="shared" si="15"/>
        <v>Ja</v>
      </c>
      <c r="DB38" s="86" t="str">
        <f t="shared" si="15"/>
        <v>Optie</v>
      </c>
      <c r="DC38" s="86" t="str">
        <f t="shared" si="16"/>
        <v>Ja</v>
      </c>
      <c r="DD38" s="86" t="str">
        <f t="shared" si="16"/>
        <v>Ja</v>
      </c>
      <c r="DE38" s="86" t="str">
        <f t="shared" si="16"/>
        <v>Ja</v>
      </c>
      <c r="DF38" s="86" t="str">
        <f t="shared" si="16"/>
        <v>Ja</v>
      </c>
      <c r="DG38" s="86" t="str">
        <f t="shared" si="16"/>
        <v>Ja</v>
      </c>
      <c r="DH38" s="86" t="str">
        <f t="shared" si="16"/>
        <v>Nee</v>
      </c>
      <c r="DI38" s="86" t="str">
        <f t="shared" si="16"/>
        <v>Ja</v>
      </c>
      <c r="DJ38" s="86" t="str">
        <f t="shared" si="16"/>
        <v>Ja</v>
      </c>
      <c r="DK38" s="86" t="str">
        <f t="shared" si="16"/>
        <v>Optie</v>
      </c>
      <c r="DL38" s="86" t="str">
        <f t="shared" si="16"/>
        <v>Ja</v>
      </c>
      <c r="DM38" s="86" t="str">
        <f t="shared" si="16"/>
        <v>Ja</v>
      </c>
      <c r="DN38" s="86" t="str">
        <f t="shared" si="16"/>
        <v>Fout</v>
      </c>
      <c r="DO38" s="86" t="str">
        <f t="shared" si="16"/>
        <v>Fout</v>
      </c>
      <c r="DP38" s="223" t="s">
        <v>893</v>
      </c>
      <c r="DQ38" s="86" t="str">
        <f t="shared" si="17"/>
        <v>Ja</v>
      </c>
      <c r="DR38" s="86" t="str">
        <f t="shared" si="17"/>
        <v>Ja</v>
      </c>
      <c r="DS38" s="86" t="str">
        <f t="shared" si="17"/>
        <v>Optie</v>
      </c>
      <c r="DT38" s="86" t="str">
        <f t="shared" si="17"/>
        <v>Ja</v>
      </c>
      <c r="DU38" s="86" t="str">
        <f t="shared" si="17"/>
        <v>Ja</v>
      </c>
      <c r="DV38" s="86" t="str">
        <f t="shared" si="17"/>
        <v>Ja</v>
      </c>
      <c r="DW38" s="86" t="str">
        <f t="shared" si="17"/>
        <v>Optie</v>
      </c>
      <c r="DX38" s="86" t="str">
        <f t="shared" si="17"/>
        <v>Ja</v>
      </c>
      <c r="DY38" s="86" t="str">
        <f t="shared" si="17"/>
        <v>Optie</v>
      </c>
      <c r="DZ38" s="86" t="str">
        <f t="shared" si="17"/>
        <v>Optie</v>
      </c>
      <c r="EA38" s="86" t="str">
        <f t="shared" si="18"/>
        <v>Ja</v>
      </c>
      <c r="EB38" s="86" t="str">
        <f t="shared" si="18"/>
        <v>Ja</v>
      </c>
      <c r="EC38" s="86" t="str">
        <f t="shared" si="18"/>
        <v>Ja</v>
      </c>
      <c r="ED38" s="86" t="str">
        <f t="shared" si="18"/>
        <v>Ja</v>
      </c>
      <c r="EE38" s="86" t="str">
        <f t="shared" si="18"/>
        <v>Ja</v>
      </c>
      <c r="EF38" s="86" t="str">
        <f t="shared" si="18"/>
        <v>Optie</v>
      </c>
      <c r="EG38" s="86" t="str">
        <f t="shared" si="18"/>
        <v>Ja</v>
      </c>
      <c r="EH38" s="86" t="str">
        <f t="shared" si="18"/>
        <v>Optie</v>
      </c>
      <c r="EI38" s="86" t="str">
        <f t="shared" si="18"/>
        <v>Ja</v>
      </c>
      <c r="EJ38" s="86" t="str">
        <f t="shared" si="18"/>
        <v>Ja</v>
      </c>
      <c r="EK38" s="86" t="str">
        <f t="shared" si="19"/>
        <v>Nee</v>
      </c>
      <c r="EL38" s="86" t="str">
        <f t="shared" si="19"/>
        <v>Ja</v>
      </c>
      <c r="EM38" s="86" t="str">
        <f t="shared" si="19"/>
        <v>Fout</v>
      </c>
      <c r="EN38" s="86" t="str">
        <f t="shared" si="19"/>
        <v>Fout</v>
      </c>
      <c r="EO38" s="86" t="str">
        <f t="shared" si="19"/>
        <v>Fout</v>
      </c>
      <c r="EP38" s="86" t="str">
        <f t="shared" si="19"/>
        <v>Fout</v>
      </c>
      <c r="EQ38" s="86" t="str">
        <f t="shared" si="19"/>
        <v>Fout</v>
      </c>
      <c r="ER38" s="86" t="str">
        <f t="shared" si="19"/>
        <v>Fout</v>
      </c>
      <c r="ES38" s="86" t="str">
        <f t="shared" si="19"/>
        <v>Fout</v>
      </c>
      <c r="ET38" s="86" t="str">
        <f t="shared" si="19"/>
        <v>Fout</v>
      </c>
      <c r="EU38" s="86" t="str">
        <f t="shared" si="20"/>
        <v>Fout</v>
      </c>
      <c r="EV38" s="86" t="str">
        <f t="shared" si="20"/>
        <v>Fout</v>
      </c>
      <c r="EW38" s="86" t="str">
        <f t="shared" si="20"/>
        <v>Fout</v>
      </c>
      <c r="EX38" s="86" t="str">
        <f t="shared" si="20"/>
        <v>Fout</v>
      </c>
      <c r="EY38" s="86" t="str">
        <f t="shared" si="20"/>
        <v>Fout</v>
      </c>
      <c r="EZ38" s="86" t="str">
        <f t="shared" si="20"/>
        <v>Fout</v>
      </c>
      <c r="FA38" s="86" t="str">
        <f t="shared" si="20"/>
        <v>Fout</v>
      </c>
      <c r="FB38" s="86" t="str">
        <f t="shared" si="20"/>
        <v>Fout</v>
      </c>
      <c r="FC38" s="86" t="str">
        <f t="shared" si="20"/>
        <v>Fout</v>
      </c>
      <c r="FD38" s="86" t="str">
        <f t="shared" si="20"/>
        <v>Fout</v>
      </c>
      <c r="FE38" s="86" t="str">
        <f t="shared" si="21"/>
        <v>Fout</v>
      </c>
      <c r="FF38" s="86" t="str">
        <f t="shared" si="21"/>
        <v>Fout</v>
      </c>
      <c r="FG38" s="86" t="str">
        <f t="shared" si="21"/>
        <v>Fout</v>
      </c>
      <c r="FH38" s="86" t="str">
        <f t="shared" si="21"/>
        <v>Fout</v>
      </c>
      <c r="FI38" s="86" t="str">
        <f t="shared" si="21"/>
        <v>Fout</v>
      </c>
      <c r="FJ38" s="86" t="str">
        <f t="shared" si="21"/>
        <v>Fout</v>
      </c>
      <c r="FK38" s="86" t="str">
        <f t="shared" si="21"/>
        <v>Fout</v>
      </c>
      <c r="FL38" s="86" t="str">
        <f t="shared" si="21"/>
        <v>Fout</v>
      </c>
      <c r="FM38" s="86" t="str">
        <f t="shared" si="21"/>
        <v>Fout</v>
      </c>
      <c r="FN38" s="86" t="str">
        <f t="shared" si="21"/>
        <v>Fout</v>
      </c>
      <c r="FO38" s="86" t="str">
        <f t="shared" si="22"/>
        <v>Fout</v>
      </c>
      <c r="FP38" s="86" t="str">
        <f t="shared" si="22"/>
        <v>Fout</v>
      </c>
      <c r="FQ38" s="86" t="str">
        <f t="shared" si="22"/>
        <v>Fout</v>
      </c>
      <c r="FR38" s="86" t="str">
        <f t="shared" si="22"/>
        <v>Fout</v>
      </c>
      <c r="FS38" s="86" t="str">
        <f t="shared" si="22"/>
        <v>Fout</v>
      </c>
      <c r="FT38" s="86" t="str">
        <f t="shared" si="22"/>
        <v>Fout</v>
      </c>
      <c r="FU38" s="86" t="str">
        <f t="shared" si="22"/>
        <v>Fout</v>
      </c>
      <c r="FV38" s="86" t="str">
        <f t="shared" si="22"/>
        <v>Fout</v>
      </c>
      <c r="FW38" s="86" t="str">
        <f t="shared" si="22"/>
        <v>Fout</v>
      </c>
      <c r="FX38" s="86" t="str">
        <f t="shared" si="22"/>
        <v>Fout</v>
      </c>
      <c r="FY38" s="86" t="str">
        <f t="shared" si="23"/>
        <v>Fout</v>
      </c>
      <c r="FZ38" s="86" t="str">
        <f t="shared" si="23"/>
        <v>Fout</v>
      </c>
      <c r="GA38" s="86" t="str">
        <f t="shared" si="23"/>
        <v>Fout</v>
      </c>
      <c r="GB38" s="86" t="str">
        <f t="shared" si="23"/>
        <v>Fout</v>
      </c>
      <c r="GC38" s="86" t="str">
        <f t="shared" si="23"/>
        <v>Fout</v>
      </c>
      <c r="GD38" s="86" t="str">
        <f t="shared" si="23"/>
        <v>Fout</v>
      </c>
      <c r="GE38" s="86" t="str">
        <f t="shared" si="23"/>
        <v>Fout</v>
      </c>
      <c r="GF38" s="86" t="str">
        <f t="shared" si="23"/>
        <v>Fout</v>
      </c>
      <c r="GG38" s="86" t="str">
        <f t="shared" si="23"/>
        <v>Fout</v>
      </c>
      <c r="GH38" s="86" t="str">
        <f t="shared" si="23"/>
        <v>Fout</v>
      </c>
      <c r="GI38" s="86" t="str">
        <f t="shared" si="24"/>
        <v>Fout</v>
      </c>
      <c r="GJ38" s="86" t="str">
        <f t="shared" si="24"/>
        <v>Fout</v>
      </c>
      <c r="GK38" s="86" t="str">
        <f t="shared" si="24"/>
        <v>Fout</v>
      </c>
      <c r="GL38" s="86" t="str">
        <f t="shared" si="24"/>
        <v>Fout</v>
      </c>
      <c r="GM38" s="86" t="str">
        <f t="shared" si="24"/>
        <v>Fout</v>
      </c>
      <c r="GN38" s="86" t="str">
        <f t="shared" si="24"/>
        <v>Fout</v>
      </c>
      <c r="GO38" s="86" t="str">
        <f t="shared" si="24"/>
        <v>Fout</v>
      </c>
      <c r="GP38" s="86" t="str">
        <f t="shared" si="24"/>
        <v>Fout</v>
      </c>
      <c r="GQ38" s="86" t="str">
        <f t="shared" si="24"/>
        <v>Fout</v>
      </c>
      <c r="GR38" s="86" t="str">
        <f t="shared" si="24"/>
        <v>Fout</v>
      </c>
      <c r="GS38" s="86" t="str">
        <f t="shared" si="25"/>
        <v>Fout</v>
      </c>
      <c r="GT38" s="86" t="str">
        <f t="shared" si="25"/>
        <v>Fout</v>
      </c>
      <c r="GU38" s="86" t="str">
        <f t="shared" si="25"/>
        <v>Fout</v>
      </c>
      <c r="GV38" s="86" t="str">
        <f t="shared" si="25"/>
        <v>Fout</v>
      </c>
      <c r="GW38" s="86" t="str">
        <f t="shared" si="25"/>
        <v>Fout</v>
      </c>
      <c r="GX38" s="86" t="str">
        <f t="shared" si="25"/>
        <v>Fout</v>
      </c>
      <c r="GY38" s="86" t="str">
        <f t="shared" si="25"/>
        <v>Fout</v>
      </c>
      <c r="GZ38" s="86" t="str">
        <f t="shared" si="25"/>
        <v>Fout</v>
      </c>
      <c r="HA38" s="86" t="str">
        <f t="shared" si="25"/>
        <v>Fout</v>
      </c>
      <c r="HB38" s="86" t="str">
        <f t="shared" si="25"/>
        <v>Fout</v>
      </c>
      <c r="HC38" s="86" t="str">
        <f t="shared" si="26"/>
        <v>Fout</v>
      </c>
      <c r="HD38" s="86" t="str">
        <f t="shared" si="26"/>
        <v>Fout</v>
      </c>
      <c r="HE38" s="86" t="str">
        <f t="shared" si="26"/>
        <v>Fout</v>
      </c>
      <c r="HF38" s="86" t="str">
        <f t="shared" si="26"/>
        <v>Fout</v>
      </c>
      <c r="HG38" s="86" t="str">
        <f t="shared" si="26"/>
        <v>Fout</v>
      </c>
      <c r="HH38" s="86" t="str">
        <f t="shared" si="26"/>
        <v>Fout</v>
      </c>
      <c r="HI38" s="86" t="str">
        <f t="shared" si="26"/>
        <v>Fout</v>
      </c>
      <c r="HJ38" s="86" t="str">
        <f t="shared" si="26"/>
        <v>Fout</v>
      </c>
      <c r="HK38" s="86" t="str">
        <f t="shared" si="26"/>
        <v>Fout</v>
      </c>
      <c r="HL38" s="86" t="str">
        <f t="shared" si="26"/>
        <v>Fout</v>
      </c>
      <c r="HM38" s="86" t="str">
        <f t="shared" si="27"/>
        <v>Fout</v>
      </c>
      <c r="HN38" s="86" t="str">
        <f t="shared" si="27"/>
        <v>Fout</v>
      </c>
      <c r="HO38" s="86" t="str">
        <f t="shared" si="27"/>
        <v>Fout</v>
      </c>
      <c r="HP38" s="86" t="str">
        <f t="shared" si="27"/>
        <v>Fout</v>
      </c>
      <c r="HQ38" s="86" t="str">
        <f t="shared" si="27"/>
        <v>Fout</v>
      </c>
      <c r="HR38" s="86" t="str">
        <f t="shared" si="27"/>
        <v>Fout</v>
      </c>
      <c r="HS38" s="86" t="str">
        <f t="shared" si="27"/>
        <v>Fout</v>
      </c>
      <c r="HT38" s="86" t="str">
        <f t="shared" si="27"/>
        <v>Fout</v>
      </c>
      <c r="HU38" s="86" t="str">
        <f t="shared" si="27"/>
        <v>Fout</v>
      </c>
      <c r="HV38" s="86" t="str">
        <f t="shared" si="27"/>
        <v>Fout</v>
      </c>
      <c r="HW38" s="86" t="str">
        <f t="shared" si="28"/>
        <v>Fout</v>
      </c>
      <c r="HX38" s="86" t="str">
        <f t="shared" si="28"/>
        <v>Fout</v>
      </c>
      <c r="HY38" s="86" t="str">
        <f t="shared" si="28"/>
        <v>Fout</v>
      </c>
      <c r="HZ38" s="86" t="str">
        <f t="shared" si="28"/>
        <v>Fout</v>
      </c>
      <c r="IA38" s="86" t="str">
        <f t="shared" si="28"/>
        <v>Fout</v>
      </c>
      <c r="IB38" s="86" t="str">
        <f t="shared" si="28"/>
        <v>Fout</v>
      </c>
      <c r="IC38" s="86" t="str">
        <f t="shared" si="28"/>
        <v>Fout</v>
      </c>
      <c r="ID38" s="86" t="str">
        <f t="shared" si="28"/>
        <v>Fout</v>
      </c>
      <c r="IE38" s="86" t="str">
        <f t="shared" si="28"/>
        <v>Fout</v>
      </c>
      <c r="IF38" s="86" t="str">
        <f t="shared" si="28"/>
        <v>Fout</v>
      </c>
      <c r="IG38" s="86" t="str">
        <f t="shared" si="29"/>
        <v>Fout</v>
      </c>
      <c r="IH38" s="86" t="str">
        <f t="shared" si="29"/>
        <v>Fout</v>
      </c>
      <c r="II38" s="86" t="str">
        <f t="shared" si="29"/>
        <v>Fout</v>
      </c>
      <c r="IJ38" s="86" t="str">
        <f t="shared" si="29"/>
        <v>Fout</v>
      </c>
      <c r="IK38" s="86" t="str">
        <f t="shared" si="29"/>
        <v>Fout</v>
      </c>
      <c r="IL38" s="86" t="str">
        <f t="shared" si="29"/>
        <v>Fout</v>
      </c>
      <c r="IM38" s="86" t="str">
        <f t="shared" si="29"/>
        <v>Fout</v>
      </c>
      <c r="IN38" s="86" t="str">
        <f t="shared" si="29"/>
        <v>Fout</v>
      </c>
      <c r="IO38" s="86" t="str">
        <f t="shared" si="29"/>
        <v>Fout</v>
      </c>
      <c r="IP38" s="86" t="str">
        <f t="shared" si="29"/>
        <v>Fout</v>
      </c>
      <c r="IQ38" s="86" t="str">
        <f t="shared" si="30"/>
        <v>Fout</v>
      </c>
      <c r="IR38" s="86" t="str">
        <f t="shared" si="30"/>
        <v>Fout</v>
      </c>
      <c r="IS38" s="86" t="str">
        <f t="shared" si="30"/>
        <v>Fout</v>
      </c>
      <c r="IT38" s="86" t="str">
        <f t="shared" si="30"/>
        <v>Fout</v>
      </c>
      <c r="IU38" s="86" t="str">
        <f t="shared" si="30"/>
        <v>Fout</v>
      </c>
      <c r="IV38" s="86" t="str">
        <f t="shared" si="30"/>
        <v>Fout</v>
      </c>
      <c r="IW38" s="86" t="str">
        <f t="shared" si="30"/>
        <v>Fout</v>
      </c>
      <c r="IX38" s="86" t="str">
        <f t="shared" si="30"/>
        <v>Fout</v>
      </c>
      <c r="IY38" s="86" t="str">
        <f t="shared" si="30"/>
        <v>Fout</v>
      </c>
      <c r="IZ38" s="86" t="str">
        <f t="shared" si="30"/>
        <v>Fout</v>
      </c>
      <c r="JA38" s="86" t="str">
        <f t="shared" si="31"/>
        <v>Fout</v>
      </c>
      <c r="JB38" s="86" t="str">
        <f t="shared" si="31"/>
        <v>Fout</v>
      </c>
      <c r="JC38" s="86" t="str">
        <f t="shared" si="31"/>
        <v>Fout</v>
      </c>
      <c r="JD38" s="86" t="str">
        <f t="shared" si="31"/>
        <v>Ja</v>
      </c>
      <c r="JE38" s="86" t="str">
        <f t="shared" si="31"/>
        <v>Ja</v>
      </c>
      <c r="JF38" s="86" t="str">
        <f t="shared" si="31"/>
        <v>Ja</v>
      </c>
      <c r="JG38" s="86" t="str">
        <f t="shared" si="31"/>
        <v>Ja</v>
      </c>
      <c r="JH38" s="86" t="str">
        <f t="shared" si="31"/>
        <v>Ja</v>
      </c>
      <c r="JI38" s="86" t="str">
        <f t="shared" si="31"/>
        <v>Ja</v>
      </c>
      <c r="JJ38" s="86" t="str">
        <f t="shared" si="31"/>
        <v>Ja</v>
      </c>
      <c r="JK38" s="86" t="str">
        <f t="shared" si="32"/>
        <v>Ja</v>
      </c>
      <c r="JL38" s="86" t="str">
        <f t="shared" si="32"/>
        <v>Ja</v>
      </c>
      <c r="JM38" s="86" t="str">
        <f t="shared" si="32"/>
        <v>Ja</v>
      </c>
      <c r="JN38" s="86" t="str">
        <f t="shared" si="32"/>
        <v>Ja</v>
      </c>
      <c r="JO38" s="86" t="str">
        <f t="shared" si="32"/>
        <v>Ja</v>
      </c>
      <c r="JP38" s="86" t="str">
        <f t="shared" si="32"/>
        <v>Ja</v>
      </c>
      <c r="JQ38" s="86" t="str">
        <f t="shared" si="32"/>
        <v>Optie</v>
      </c>
      <c r="JR38" s="86" t="str">
        <f t="shared" si="32"/>
        <v>Ja</v>
      </c>
      <c r="JS38" s="86" t="str">
        <f t="shared" si="32"/>
        <v>Nee</v>
      </c>
      <c r="JT38" s="86" t="str">
        <f t="shared" si="32"/>
        <v>Ja</v>
      </c>
      <c r="JU38" s="86" t="str">
        <f t="shared" si="33"/>
        <v>Ja</v>
      </c>
      <c r="JV38" s="86" t="str">
        <f t="shared" si="33"/>
        <v>Ja</v>
      </c>
      <c r="JW38" s="86" t="str">
        <f t="shared" si="33"/>
        <v>Ja</v>
      </c>
      <c r="JX38" s="86" t="str">
        <f t="shared" si="33"/>
        <v>Ja</v>
      </c>
      <c r="JY38" s="86" t="str">
        <f t="shared" si="33"/>
        <v>Ja</v>
      </c>
      <c r="JZ38" s="86" t="str">
        <f t="shared" si="33"/>
        <v>Ja</v>
      </c>
      <c r="KA38" s="86" t="str">
        <f t="shared" si="33"/>
        <v>Optie</v>
      </c>
      <c r="KB38" s="86" t="str">
        <f t="shared" si="33"/>
        <v>Nee</v>
      </c>
      <c r="KC38" s="86" t="str">
        <f t="shared" si="33"/>
        <v>Ja</v>
      </c>
      <c r="KD38" s="86" t="str">
        <f t="shared" si="33"/>
        <v>Ja</v>
      </c>
      <c r="KE38" s="86" t="str">
        <f t="shared" si="34"/>
        <v>Nee</v>
      </c>
      <c r="KF38" s="86" t="str">
        <f t="shared" si="34"/>
        <v>Ja</v>
      </c>
      <c r="KG38" s="86" t="str">
        <f t="shared" si="34"/>
        <v>Nee</v>
      </c>
      <c r="KH38" s="86" t="str">
        <f t="shared" si="34"/>
        <v>Ja</v>
      </c>
      <c r="KI38" s="86" t="str">
        <f t="shared" si="34"/>
        <v>Optie</v>
      </c>
      <c r="KJ38" s="86" t="str">
        <f t="shared" si="34"/>
        <v>Ja</v>
      </c>
      <c r="KK38" s="86" t="str">
        <f t="shared" si="34"/>
        <v>Optie</v>
      </c>
      <c r="KL38" s="86" t="str">
        <f t="shared" si="34"/>
        <v>Ja</v>
      </c>
      <c r="KM38" s="86" t="str">
        <f t="shared" si="34"/>
        <v>Nee</v>
      </c>
      <c r="KN38" s="86" t="str">
        <f t="shared" si="34"/>
        <v>Ja</v>
      </c>
      <c r="KO38" s="86" t="str">
        <f t="shared" si="35"/>
        <v>Nee</v>
      </c>
      <c r="KP38" s="86" t="str">
        <f t="shared" si="35"/>
        <v>Nee</v>
      </c>
      <c r="KQ38" s="86" t="str">
        <f t="shared" si="35"/>
        <v>Nee</v>
      </c>
      <c r="KR38" s="86" t="str">
        <f t="shared" si="35"/>
        <v>Optie</v>
      </c>
      <c r="KS38" s="86" t="str">
        <f t="shared" si="35"/>
        <v>Ja</v>
      </c>
      <c r="KT38" s="86" t="str">
        <f t="shared" si="35"/>
        <v>Ja</v>
      </c>
      <c r="KU38" s="86" t="str">
        <f t="shared" si="35"/>
        <v>Ja</v>
      </c>
      <c r="KV38" s="86" t="str">
        <f t="shared" si="35"/>
        <v>Ja</v>
      </c>
      <c r="KW38" s="86" t="str">
        <f t="shared" si="35"/>
        <v>Ja</v>
      </c>
      <c r="KX38" s="86" t="str">
        <f t="shared" si="35"/>
        <v>Ja</v>
      </c>
      <c r="KY38" s="86" t="str">
        <f t="shared" si="36"/>
        <v>Nee</v>
      </c>
      <c r="KZ38" s="86" t="str">
        <f t="shared" si="36"/>
        <v>Nee</v>
      </c>
      <c r="LA38" s="86" t="str">
        <f t="shared" si="36"/>
        <v>Optie</v>
      </c>
      <c r="LB38" s="86" t="str">
        <f t="shared" si="36"/>
        <v>Nee</v>
      </c>
      <c r="LC38" s="86" t="str">
        <f t="shared" si="36"/>
        <v>Fout</v>
      </c>
      <c r="LD38" s="86" t="str">
        <f t="shared" si="36"/>
        <v>Fout</v>
      </c>
      <c r="LE38" s="86" t="str">
        <f t="shared" si="36"/>
        <v>Fout</v>
      </c>
      <c r="LF38" s="86" t="str">
        <f t="shared" si="36"/>
        <v>Fout</v>
      </c>
      <c r="LG38" s="86" t="str">
        <f t="shared" si="36"/>
        <v>Fout</v>
      </c>
      <c r="LH38" s="86" t="str">
        <f t="shared" si="36"/>
        <v>Fout</v>
      </c>
      <c r="LI38" s="86" t="str">
        <f t="shared" si="37"/>
        <v>Fout</v>
      </c>
      <c r="LJ38" s="86" t="str">
        <f t="shared" si="37"/>
        <v>Fout</v>
      </c>
      <c r="LK38" s="86" t="str">
        <f t="shared" si="37"/>
        <v>Fout</v>
      </c>
      <c r="LL38" s="86" t="str">
        <f t="shared" si="37"/>
        <v>Fout</v>
      </c>
      <c r="LM38" s="86" t="str">
        <f t="shared" si="37"/>
        <v>Fout</v>
      </c>
      <c r="LN38" s="86" t="str">
        <f t="shared" si="37"/>
        <v>Fout</v>
      </c>
      <c r="LO38" s="86" t="str">
        <f t="shared" si="37"/>
        <v>Fout</v>
      </c>
      <c r="LP38" s="86" t="str">
        <f t="shared" si="37"/>
        <v>Fout</v>
      </c>
      <c r="LQ38" s="86" t="str">
        <f t="shared" si="37"/>
        <v>Fout</v>
      </c>
      <c r="LR38" s="86" t="str">
        <f t="shared" si="37"/>
        <v>Fout</v>
      </c>
      <c r="LS38" s="86" t="str">
        <f t="shared" si="38"/>
        <v>Fout</v>
      </c>
      <c r="LT38" s="86" t="str">
        <f t="shared" si="38"/>
        <v>Fout</v>
      </c>
      <c r="LU38" s="86" t="str">
        <f t="shared" si="38"/>
        <v>Fout</v>
      </c>
      <c r="LV38" s="86" t="str">
        <f t="shared" si="38"/>
        <v>Fout</v>
      </c>
      <c r="LW38" s="86" t="str">
        <f t="shared" si="38"/>
        <v>Fout</v>
      </c>
      <c r="LX38" s="86" t="str">
        <f t="shared" si="38"/>
        <v>Fout</v>
      </c>
      <c r="LY38" s="86" t="str">
        <f t="shared" si="38"/>
        <v>Fout</v>
      </c>
      <c r="LZ38" s="86" t="str">
        <f t="shared" si="38"/>
        <v>Fout</v>
      </c>
      <c r="MA38" s="86" t="str">
        <f t="shared" si="38"/>
        <v>Fout</v>
      </c>
      <c r="MB38" s="86" t="str">
        <f t="shared" si="38"/>
        <v>Fout</v>
      </c>
      <c r="MC38" s="86" t="str">
        <f t="shared" si="39"/>
        <v>Fout</v>
      </c>
      <c r="MD38" s="86" t="str">
        <f t="shared" si="39"/>
        <v>Fout</v>
      </c>
      <c r="ME38" s="86" t="str">
        <f t="shared" si="39"/>
        <v>Fout</v>
      </c>
      <c r="MF38" s="86" t="str">
        <f t="shared" si="39"/>
        <v>Fout</v>
      </c>
      <c r="MG38" s="86" t="str">
        <f t="shared" si="39"/>
        <v>Fout</v>
      </c>
      <c r="MH38" s="86" t="str">
        <f t="shared" si="39"/>
        <v>Fout</v>
      </c>
      <c r="MI38" s="86" t="str">
        <f t="shared" si="39"/>
        <v>Fout</v>
      </c>
      <c r="MJ38" s="86" t="str">
        <f t="shared" si="39"/>
        <v>Fout</v>
      </c>
      <c r="MK38" s="86" t="str">
        <f t="shared" si="39"/>
        <v>Fout</v>
      </c>
      <c r="ML38" s="86" t="str">
        <f t="shared" si="39"/>
        <v>Fout</v>
      </c>
      <c r="MM38" s="86" t="str">
        <f t="shared" si="40"/>
        <v>Fout</v>
      </c>
      <c r="MN38" s="86" t="str">
        <f t="shared" si="40"/>
        <v>Fout</v>
      </c>
      <c r="MO38" s="86" t="str">
        <f t="shared" si="40"/>
        <v>Fout</v>
      </c>
      <c r="MP38" s="86" t="str">
        <f t="shared" si="40"/>
        <v>Fout</v>
      </c>
      <c r="MQ38" s="86" t="str">
        <f t="shared" si="40"/>
        <v>Fout</v>
      </c>
      <c r="MR38" s="86" t="str">
        <f t="shared" si="40"/>
        <v>Fout</v>
      </c>
      <c r="MS38" s="86" t="str">
        <f t="shared" si="40"/>
        <v>Fout</v>
      </c>
      <c r="MT38" s="86" t="str">
        <f t="shared" si="40"/>
        <v>Fout</v>
      </c>
      <c r="MU38" s="86" t="str">
        <f t="shared" si="40"/>
        <v>Fout</v>
      </c>
      <c r="MV38" s="86" t="str">
        <f t="shared" si="40"/>
        <v>Fout</v>
      </c>
      <c r="MW38" s="86" t="str">
        <f t="shared" si="41"/>
        <v>Fout</v>
      </c>
      <c r="MX38" s="86" t="str">
        <f t="shared" si="41"/>
        <v>Fout</v>
      </c>
      <c r="MY38" s="86" t="str">
        <f t="shared" si="41"/>
        <v>Fout</v>
      </c>
      <c r="MZ38" s="86" t="str">
        <f t="shared" si="41"/>
        <v>Fout</v>
      </c>
      <c r="NA38" s="86" t="str">
        <f t="shared" si="41"/>
        <v>Fout</v>
      </c>
      <c r="NB38" s="86" t="str">
        <f t="shared" si="41"/>
        <v>Fout</v>
      </c>
      <c r="NC38" s="86" t="str">
        <f t="shared" si="41"/>
        <v>Fout</v>
      </c>
      <c r="ND38" s="86" t="str">
        <f t="shared" si="41"/>
        <v>Ja</v>
      </c>
      <c r="NE38" s="86" t="str">
        <f t="shared" si="41"/>
        <v>Ja</v>
      </c>
      <c r="NF38" s="86" t="str">
        <f t="shared" si="41"/>
        <v>Ja</v>
      </c>
      <c r="NG38" s="86" t="str">
        <f t="shared" si="42"/>
        <v>Optie</v>
      </c>
      <c r="NH38" s="86" t="str">
        <f t="shared" si="42"/>
        <v>Ja</v>
      </c>
      <c r="NI38" s="86" t="str">
        <f t="shared" si="42"/>
        <v>Ja</v>
      </c>
      <c r="NJ38" s="86" t="str">
        <f t="shared" si="42"/>
        <v>Ja</v>
      </c>
      <c r="NK38" s="86" t="str">
        <f t="shared" si="42"/>
        <v>Ja</v>
      </c>
      <c r="NL38" s="86" t="str">
        <f t="shared" si="42"/>
        <v>Ja</v>
      </c>
      <c r="NM38" s="86" t="str">
        <f t="shared" si="42"/>
        <v>Optie</v>
      </c>
      <c r="NN38" s="86" t="str">
        <f t="shared" si="42"/>
        <v>Ja</v>
      </c>
      <c r="NO38" s="86" t="str">
        <f t="shared" si="42"/>
        <v>Ja</v>
      </c>
      <c r="NP38" s="86" t="str">
        <f t="shared" si="42"/>
        <v>Ja</v>
      </c>
      <c r="NQ38" s="86" t="str">
        <f t="shared" si="43"/>
        <v>Optie</v>
      </c>
      <c r="NR38" s="86" t="str">
        <f t="shared" si="43"/>
        <v>Optie</v>
      </c>
      <c r="NS38" s="86" t="str">
        <f t="shared" si="43"/>
        <v>Ja</v>
      </c>
      <c r="NT38" s="86" t="str">
        <f t="shared" si="43"/>
        <v>Ja</v>
      </c>
      <c r="NU38" s="86" t="str">
        <f t="shared" si="43"/>
        <v>Ja</v>
      </c>
      <c r="NV38" s="86" t="str">
        <f t="shared" si="43"/>
        <v>Ja</v>
      </c>
      <c r="NW38" s="86" t="str">
        <f t="shared" si="43"/>
        <v>Optie</v>
      </c>
      <c r="NX38" s="86" t="str">
        <f t="shared" si="43"/>
        <v>Ja</v>
      </c>
      <c r="NY38" s="86" t="str">
        <f t="shared" si="43"/>
        <v>Ja</v>
      </c>
      <c r="NZ38" s="86" t="str">
        <f t="shared" si="43"/>
        <v>Ja</v>
      </c>
      <c r="OA38" s="86" t="str">
        <f t="shared" si="44"/>
        <v>Ja</v>
      </c>
      <c r="OB38" s="86" t="str">
        <f t="shared" si="44"/>
        <v>Ja</v>
      </c>
      <c r="OC38" s="86" t="str">
        <f t="shared" si="44"/>
        <v>Ja</v>
      </c>
      <c r="OD38" s="86" t="str">
        <f t="shared" si="44"/>
        <v>Optie</v>
      </c>
      <c r="OE38" s="86" t="str">
        <f t="shared" si="44"/>
        <v>Ja</v>
      </c>
      <c r="OF38" s="86" t="str">
        <f t="shared" si="44"/>
        <v>Ja</v>
      </c>
      <c r="OG38" s="86" t="str">
        <f t="shared" si="44"/>
        <v>Ja</v>
      </c>
      <c r="OH38" s="86" t="str">
        <f t="shared" si="44"/>
        <v>Ja</v>
      </c>
      <c r="OI38" s="86" t="str">
        <f t="shared" si="44"/>
        <v>Ja</v>
      </c>
      <c r="OJ38" s="86" t="str">
        <f t="shared" si="44"/>
        <v>Ja</v>
      </c>
      <c r="OK38" s="86" t="str">
        <f t="shared" si="45"/>
        <v>Ja</v>
      </c>
      <c r="OL38" s="86" t="str">
        <f t="shared" si="45"/>
        <v>Ja</v>
      </c>
      <c r="OM38" s="86" t="str">
        <f t="shared" si="45"/>
        <v>Optie</v>
      </c>
      <c r="ON38" s="86" t="str">
        <f t="shared" si="45"/>
        <v>Ja</v>
      </c>
      <c r="OO38" s="86" t="str">
        <f t="shared" si="45"/>
        <v>Optie</v>
      </c>
      <c r="OP38" s="86" t="str">
        <f t="shared" si="45"/>
        <v>Ja</v>
      </c>
      <c r="OQ38" s="86" t="str">
        <f t="shared" si="45"/>
        <v>Nee</v>
      </c>
      <c r="OR38" s="86" t="str">
        <f t="shared" si="45"/>
        <v>Optie</v>
      </c>
      <c r="OS38" s="86" t="str">
        <f t="shared" si="45"/>
        <v>Ja</v>
      </c>
      <c r="OT38" s="86" t="str">
        <f t="shared" si="45"/>
        <v>Ja</v>
      </c>
      <c r="OU38" s="86" t="str">
        <f t="shared" si="46"/>
        <v>Ja</v>
      </c>
      <c r="OV38" s="86" t="str">
        <f t="shared" si="46"/>
        <v>Ja</v>
      </c>
      <c r="OW38" s="86" t="str">
        <f t="shared" si="46"/>
        <v>Optie</v>
      </c>
      <c r="OX38" s="86" t="str">
        <f t="shared" si="46"/>
        <v>Ja</v>
      </c>
      <c r="OY38" s="86" t="str">
        <f t="shared" si="46"/>
        <v>Ja</v>
      </c>
      <c r="OZ38" s="86" t="str">
        <f t="shared" si="46"/>
        <v>Ja</v>
      </c>
      <c r="PA38" s="86" t="str">
        <f t="shared" si="46"/>
        <v>Ja</v>
      </c>
      <c r="PB38" s="86" t="str">
        <f t="shared" si="46"/>
        <v>Ja</v>
      </c>
      <c r="PC38" s="86" t="str">
        <f t="shared" si="46"/>
        <v>Ja</v>
      </c>
      <c r="PD38" s="86" t="str">
        <f t="shared" si="46"/>
        <v>Ja</v>
      </c>
      <c r="PE38" s="86" t="str">
        <f t="shared" si="46"/>
        <v>Ja</v>
      </c>
      <c r="PF38" s="86" t="str">
        <f t="shared" si="46"/>
        <v>Nee</v>
      </c>
    </row>
    <row r="39" spans="1:422" x14ac:dyDescent="0.25">
      <c r="A39" s="86"/>
      <c r="B39" s="225" t="s">
        <v>798</v>
      </c>
      <c r="C39" s="225" t="s">
        <v>485</v>
      </c>
      <c r="D39" s="86" t="s">
        <v>335</v>
      </c>
      <c r="E39" s="86" t="s">
        <v>485</v>
      </c>
      <c r="F39" s="86" t="s">
        <v>426</v>
      </c>
      <c r="G39" s="86" t="s">
        <v>481</v>
      </c>
      <c r="H39" s="86" t="s">
        <v>482</v>
      </c>
      <c r="I39" s="224" t="s">
        <v>485</v>
      </c>
      <c r="J39" s="224" t="s">
        <v>898</v>
      </c>
      <c r="K39" s="224" t="s">
        <v>907</v>
      </c>
      <c r="L39" s="110">
        <v>6</v>
      </c>
      <c r="M39" s="224"/>
      <c r="N39" s="224"/>
      <c r="O39" s="224"/>
      <c r="P39" s="223" t="s">
        <v>508</v>
      </c>
      <c r="Q39" s="86" t="str">
        <f t="shared" si="7"/>
        <v>Ja</v>
      </c>
      <c r="R39" s="86" t="str">
        <f t="shared" si="7"/>
        <v>Ja</v>
      </c>
      <c r="S39" s="86" t="str">
        <f t="shared" si="7"/>
        <v>Optie</v>
      </c>
      <c r="T39" s="86" t="str">
        <f t="shared" si="7"/>
        <v>Ja</v>
      </c>
      <c r="U39" s="86" t="str">
        <f t="shared" si="7"/>
        <v>Ja</v>
      </c>
      <c r="V39" s="86" t="str">
        <f t="shared" si="7"/>
        <v>Ja</v>
      </c>
      <c r="W39" s="86" t="str">
        <f t="shared" si="7"/>
        <v>Optie</v>
      </c>
      <c r="X39" s="86" t="str">
        <f t="shared" si="7"/>
        <v>Ja</v>
      </c>
      <c r="Y39" s="86" t="str">
        <f t="shared" si="7"/>
        <v>Optie</v>
      </c>
      <c r="Z39" s="86" t="str">
        <f t="shared" si="7"/>
        <v>Optie</v>
      </c>
      <c r="AA39" s="86" t="str">
        <f t="shared" si="8"/>
        <v>Optie</v>
      </c>
      <c r="AB39" s="86" t="str">
        <f t="shared" si="8"/>
        <v>Fout</v>
      </c>
      <c r="AC39" s="86" t="str">
        <f t="shared" si="8"/>
        <v>Fout</v>
      </c>
      <c r="AD39" s="86" t="str">
        <f t="shared" si="8"/>
        <v>Fout</v>
      </c>
      <c r="AE39" s="86" t="str">
        <f t="shared" si="8"/>
        <v>Fout</v>
      </c>
      <c r="AF39" s="86" t="str">
        <f t="shared" si="8"/>
        <v>Fout</v>
      </c>
      <c r="AG39" s="86" t="str">
        <f t="shared" si="8"/>
        <v>Fout</v>
      </c>
      <c r="AH39" s="86" t="str">
        <f t="shared" si="8"/>
        <v>Fout</v>
      </c>
      <c r="AI39" s="86" t="str">
        <f t="shared" si="8"/>
        <v>Fout</v>
      </c>
      <c r="AJ39" s="86" t="str">
        <f t="shared" si="8"/>
        <v>Fout</v>
      </c>
      <c r="AK39" s="86" t="str">
        <f t="shared" si="9"/>
        <v>Fout</v>
      </c>
      <c r="AL39" s="86" t="str">
        <f t="shared" si="9"/>
        <v>Fout</v>
      </c>
      <c r="AM39" s="86" t="str">
        <f t="shared" si="9"/>
        <v>Fout</v>
      </c>
      <c r="AN39" s="86" t="str">
        <f t="shared" si="9"/>
        <v>Fout</v>
      </c>
      <c r="AO39" s="86" t="str">
        <f t="shared" si="9"/>
        <v>Fout</v>
      </c>
      <c r="AP39" s="86" t="str">
        <f t="shared" si="9"/>
        <v>Fout</v>
      </c>
      <c r="AQ39" s="86" t="str">
        <f t="shared" si="9"/>
        <v>Fout</v>
      </c>
      <c r="AR39" s="86" t="str">
        <f t="shared" si="9"/>
        <v>Fout</v>
      </c>
      <c r="AS39" s="86" t="str">
        <f t="shared" si="9"/>
        <v>Fout</v>
      </c>
      <c r="AT39" s="86" t="str">
        <f t="shared" si="9"/>
        <v>Ja</v>
      </c>
      <c r="AU39" s="86" t="str">
        <f t="shared" si="10"/>
        <v>Nee</v>
      </c>
      <c r="AV39" s="86" t="str">
        <f t="shared" si="10"/>
        <v>Ja</v>
      </c>
      <c r="AW39" s="86" t="str">
        <f t="shared" si="10"/>
        <v>Ja</v>
      </c>
      <c r="AX39" s="86" t="str">
        <f t="shared" si="10"/>
        <v>Ja</v>
      </c>
      <c r="AY39" s="86" t="str">
        <f t="shared" si="10"/>
        <v>Fout</v>
      </c>
      <c r="AZ39" s="86" t="str">
        <f t="shared" si="10"/>
        <v>Fout</v>
      </c>
      <c r="BA39" s="86" t="str">
        <f t="shared" si="10"/>
        <v>Fout</v>
      </c>
      <c r="BB39" s="86" t="str">
        <f t="shared" si="10"/>
        <v>Fout</v>
      </c>
      <c r="BC39" s="86" t="str">
        <f t="shared" si="10"/>
        <v>Fout</v>
      </c>
      <c r="BD39" s="86" t="str">
        <f t="shared" si="10"/>
        <v>Fout</v>
      </c>
      <c r="BE39" s="86" t="str">
        <f t="shared" si="11"/>
        <v>Fout</v>
      </c>
      <c r="BF39" s="86" t="str">
        <f t="shared" si="11"/>
        <v>Fout</v>
      </c>
      <c r="BG39" s="86" t="str">
        <f t="shared" si="11"/>
        <v>Fout</v>
      </c>
      <c r="BH39" s="86" t="str">
        <f t="shared" si="11"/>
        <v>Fout</v>
      </c>
      <c r="BI39" s="86" t="str">
        <f t="shared" si="11"/>
        <v>Fout</v>
      </c>
      <c r="BJ39" s="86" t="str">
        <f t="shared" si="11"/>
        <v>Fout</v>
      </c>
      <c r="BK39" s="86" t="str">
        <f t="shared" si="11"/>
        <v>Fout</v>
      </c>
      <c r="BL39" s="86" t="str">
        <f t="shared" si="11"/>
        <v>Fout</v>
      </c>
      <c r="BM39" s="86" t="str">
        <f t="shared" si="11"/>
        <v>Fout</v>
      </c>
      <c r="BN39" s="86" t="str">
        <f t="shared" si="11"/>
        <v>Fout</v>
      </c>
      <c r="BO39" s="86" t="str">
        <f t="shared" si="12"/>
        <v>Fout</v>
      </c>
      <c r="BP39" s="86" t="str">
        <f t="shared" si="12"/>
        <v>Fout</v>
      </c>
      <c r="BQ39" s="86" t="str">
        <f t="shared" si="12"/>
        <v>Fout</v>
      </c>
      <c r="BR39" s="86" t="str">
        <f t="shared" si="12"/>
        <v>Fout</v>
      </c>
      <c r="BS39" s="86" t="str">
        <f t="shared" si="12"/>
        <v>Fout</v>
      </c>
      <c r="BT39" s="86" t="str">
        <f t="shared" si="12"/>
        <v>Fout</v>
      </c>
      <c r="BU39" s="86" t="str">
        <f t="shared" si="12"/>
        <v>Fout</v>
      </c>
      <c r="BV39" s="86" t="str">
        <f t="shared" si="12"/>
        <v>Fout</v>
      </c>
      <c r="BW39" s="86" t="str">
        <f t="shared" si="12"/>
        <v>Fout</v>
      </c>
      <c r="BX39" s="86" t="str">
        <f t="shared" si="12"/>
        <v>Fout</v>
      </c>
      <c r="BY39" s="86" t="str">
        <f t="shared" si="13"/>
        <v>Fout</v>
      </c>
      <c r="BZ39" s="86" t="str">
        <f t="shared" si="13"/>
        <v>Fout</v>
      </c>
      <c r="CA39" s="86" t="str">
        <f t="shared" si="13"/>
        <v>Fout</v>
      </c>
      <c r="CB39" s="86" t="str">
        <f t="shared" si="13"/>
        <v>Fout</v>
      </c>
      <c r="CC39" s="86" t="str">
        <f t="shared" si="13"/>
        <v>Fout</v>
      </c>
      <c r="CD39" s="86" t="str">
        <f t="shared" si="13"/>
        <v>Fout</v>
      </c>
      <c r="CE39" s="86" t="str">
        <f t="shared" si="13"/>
        <v>Fout</v>
      </c>
      <c r="CF39" s="86" t="str">
        <f t="shared" si="13"/>
        <v>Fout</v>
      </c>
      <c r="CG39" s="86" t="str">
        <f t="shared" si="13"/>
        <v>Fout</v>
      </c>
      <c r="CH39" s="86" t="str">
        <f t="shared" si="13"/>
        <v>Fout</v>
      </c>
      <c r="CI39" s="86" t="str">
        <f t="shared" si="14"/>
        <v>Fout</v>
      </c>
      <c r="CJ39" s="86" t="str">
        <f t="shared" si="14"/>
        <v>Ja</v>
      </c>
      <c r="CK39" s="86" t="str">
        <f t="shared" si="14"/>
        <v>Ja</v>
      </c>
      <c r="CL39" s="86" t="str">
        <f t="shared" si="14"/>
        <v>Ja</v>
      </c>
      <c r="CM39" s="86" t="str">
        <f t="shared" si="14"/>
        <v>Ja</v>
      </c>
      <c r="CN39" s="86" t="str">
        <f t="shared" si="14"/>
        <v>Ja</v>
      </c>
      <c r="CO39" s="86" t="str">
        <f t="shared" si="14"/>
        <v>Ja</v>
      </c>
      <c r="CP39" s="86" t="str">
        <f t="shared" si="14"/>
        <v>Ja</v>
      </c>
      <c r="CQ39" s="86" t="str">
        <f t="shared" si="14"/>
        <v>Ja</v>
      </c>
      <c r="CR39" s="86" t="str">
        <f t="shared" si="14"/>
        <v>Nee</v>
      </c>
      <c r="CS39" s="86" t="str">
        <f t="shared" si="15"/>
        <v>Nee</v>
      </c>
      <c r="CT39" s="86" t="str">
        <f t="shared" si="15"/>
        <v>Ja</v>
      </c>
      <c r="CU39" s="86" t="str">
        <f t="shared" si="15"/>
        <v>Ja</v>
      </c>
      <c r="CV39" s="86" t="str">
        <f t="shared" si="15"/>
        <v>Optie</v>
      </c>
      <c r="CW39" s="86" t="str">
        <f t="shared" si="15"/>
        <v>Ja</v>
      </c>
      <c r="CX39" s="86" t="str">
        <f t="shared" si="15"/>
        <v>Ja</v>
      </c>
      <c r="CY39" s="86" t="str">
        <f t="shared" si="15"/>
        <v>Ja</v>
      </c>
      <c r="CZ39" s="86" t="str">
        <f t="shared" si="15"/>
        <v>Ja</v>
      </c>
      <c r="DA39" s="86" t="str">
        <f t="shared" si="15"/>
        <v>Ja</v>
      </c>
      <c r="DB39" s="86" t="str">
        <f t="shared" si="15"/>
        <v>Optie</v>
      </c>
      <c r="DC39" s="86" t="str">
        <f t="shared" si="16"/>
        <v>Ja</v>
      </c>
      <c r="DD39" s="86" t="str">
        <f t="shared" si="16"/>
        <v>Ja</v>
      </c>
      <c r="DE39" s="86" t="str">
        <f t="shared" si="16"/>
        <v>Ja</v>
      </c>
      <c r="DF39" s="86" t="str">
        <f t="shared" si="16"/>
        <v>Ja</v>
      </c>
      <c r="DG39" s="86" t="str">
        <f t="shared" si="16"/>
        <v>Ja</v>
      </c>
      <c r="DH39" s="86" t="str">
        <f t="shared" si="16"/>
        <v>Nee</v>
      </c>
      <c r="DI39" s="86" t="str">
        <f t="shared" si="16"/>
        <v>Ja</v>
      </c>
      <c r="DJ39" s="86" t="str">
        <f t="shared" si="16"/>
        <v>Ja</v>
      </c>
      <c r="DK39" s="86" t="str">
        <f t="shared" si="16"/>
        <v>Optie</v>
      </c>
      <c r="DL39" s="86" t="str">
        <f t="shared" si="16"/>
        <v>Ja</v>
      </c>
      <c r="DM39" s="86" t="str">
        <f t="shared" si="16"/>
        <v>Ja</v>
      </c>
      <c r="DN39" s="86" t="str">
        <f t="shared" si="16"/>
        <v>Fout</v>
      </c>
      <c r="DO39" s="86" t="str">
        <f t="shared" si="16"/>
        <v>Fout</v>
      </c>
      <c r="DP39" s="223" t="s">
        <v>893</v>
      </c>
      <c r="DQ39" s="86" t="str">
        <f t="shared" si="17"/>
        <v>Ja</v>
      </c>
      <c r="DR39" s="86" t="str">
        <f t="shared" si="17"/>
        <v>Ja</v>
      </c>
      <c r="DS39" s="86" t="str">
        <f t="shared" si="17"/>
        <v>Optie</v>
      </c>
      <c r="DT39" s="86" t="str">
        <f t="shared" si="17"/>
        <v>Ja</v>
      </c>
      <c r="DU39" s="86" t="str">
        <f t="shared" si="17"/>
        <v>Ja</v>
      </c>
      <c r="DV39" s="86" t="str">
        <f t="shared" si="17"/>
        <v>Ja</v>
      </c>
      <c r="DW39" s="86" t="str">
        <f t="shared" si="17"/>
        <v>Optie</v>
      </c>
      <c r="DX39" s="86" t="str">
        <f t="shared" si="17"/>
        <v>Ja</v>
      </c>
      <c r="DY39" s="86" t="str">
        <f t="shared" si="17"/>
        <v>Optie</v>
      </c>
      <c r="DZ39" s="86" t="str">
        <f t="shared" si="17"/>
        <v>Optie</v>
      </c>
      <c r="EA39" s="86" t="str">
        <f t="shared" si="18"/>
        <v>Ja</v>
      </c>
      <c r="EB39" s="86" t="str">
        <f t="shared" si="18"/>
        <v>Ja</v>
      </c>
      <c r="EC39" s="86" t="str">
        <f t="shared" si="18"/>
        <v>Ja</v>
      </c>
      <c r="ED39" s="86" t="str">
        <f t="shared" si="18"/>
        <v>Ja</v>
      </c>
      <c r="EE39" s="86" t="str">
        <f t="shared" si="18"/>
        <v>Ja</v>
      </c>
      <c r="EF39" s="86" t="str">
        <f t="shared" si="18"/>
        <v>Optie</v>
      </c>
      <c r="EG39" s="86" t="str">
        <f t="shared" si="18"/>
        <v>Ja</v>
      </c>
      <c r="EH39" s="86" t="str">
        <f t="shared" si="18"/>
        <v>Optie</v>
      </c>
      <c r="EI39" s="86" t="str">
        <f t="shared" si="18"/>
        <v>Ja</v>
      </c>
      <c r="EJ39" s="86" t="str">
        <f t="shared" si="18"/>
        <v>Ja</v>
      </c>
      <c r="EK39" s="86" t="str">
        <f t="shared" si="19"/>
        <v>Nee</v>
      </c>
      <c r="EL39" s="86" t="str">
        <f t="shared" si="19"/>
        <v>Ja</v>
      </c>
      <c r="EM39" s="86" t="str">
        <f t="shared" si="19"/>
        <v>Fout</v>
      </c>
      <c r="EN39" s="86" t="str">
        <f t="shared" si="19"/>
        <v>Fout</v>
      </c>
      <c r="EO39" s="86" t="str">
        <f t="shared" si="19"/>
        <v>Fout</v>
      </c>
      <c r="EP39" s="86" t="str">
        <f t="shared" si="19"/>
        <v>Fout</v>
      </c>
      <c r="EQ39" s="86" t="str">
        <f t="shared" si="19"/>
        <v>Fout</v>
      </c>
      <c r="ER39" s="86" t="str">
        <f t="shared" si="19"/>
        <v>Fout</v>
      </c>
      <c r="ES39" s="86" t="str">
        <f t="shared" si="19"/>
        <v>Fout</v>
      </c>
      <c r="ET39" s="86" t="str">
        <f t="shared" si="19"/>
        <v>Fout</v>
      </c>
      <c r="EU39" s="86" t="str">
        <f t="shared" si="20"/>
        <v>Fout</v>
      </c>
      <c r="EV39" s="86" t="str">
        <f t="shared" si="20"/>
        <v>Fout</v>
      </c>
      <c r="EW39" s="86" t="str">
        <f t="shared" si="20"/>
        <v>Fout</v>
      </c>
      <c r="EX39" s="86" t="str">
        <f t="shared" si="20"/>
        <v>Fout</v>
      </c>
      <c r="EY39" s="86" t="str">
        <f t="shared" si="20"/>
        <v>Fout</v>
      </c>
      <c r="EZ39" s="86" t="str">
        <f t="shared" si="20"/>
        <v>Fout</v>
      </c>
      <c r="FA39" s="86" t="str">
        <f t="shared" si="20"/>
        <v>Fout</v>
      </c>
      <c r="FB39" s="86" t="str">
        <f t="shared" si="20"/>
        <v>Fout</v>
      </c>
      <c r="FC39" s="86" t="str">
        <f t="shared" si="20"/>
        <v>Fout</v>
      </c>
      <c r="FD39" s="86" t="str">
        <f t="shared" si="20"/>
        <v>Fout</v>
      </c>
      <c r="FE39" s="86" t="str">
        <f t="shared" si="21"/>
        <v>Fout</v>
      </c>
      <c r="FF39" s="86" t="str">
        <f t="shared" si="21"/>
        <v>Fout</v>
      </c>
      <c r="FG39" s="86" t="str">
        <f t="shared" si="21"/>
        <v>Fout</v>
      </c>
      <c r="FH39" s="86" t="str">
        <f t="shared" si="21"/>
        <v>Fout</v>
      </c>
      <c r="FI39" s="86" t="str">
        <f t="shared" si="21"/>
        <v>Fout</v>
      </c>
      <c r="FJ39" s="86" t="str">
        <f t="shared" si="21"/>
        <v>Fout</v>
      </c>
      <c r="FK39" s="86" t="str">
        <f t="shared" si="21"/>
        <v>Fout</v>
      </c>
      <c r="FL39" s="86" t="str">
        <f t="shared" si="21"/>
        <v>Fout</v>
      </c>
      <c r="FM39" s="86" t="str">
        <f t="shared" si="21"/>
        <v>Fout</v>
      </c>
      <c r="FN39" s="86" t="str">
        <f t="shared" si="21"/>
        <v>Fout</v>
      </c>
      <c r="FO39" s="86" t="str">
        <f t="shared" si="22"/>
        <v>Fout</v>
      </c>
      <c r="FP39" s="86" t="str">
        <f t="shared" si="22"/>
        <v>Fout</v>
      </c>
      <c r="FQ39" s="86" t="str">
        <f t="shared" si="22"/>
        <v>Fout</v>
      </c>
      <c r="FR39" s="86" t="str">
        <f t="shared" si="22"/>
        <v>Fout</v>
      </c>
      <c r="FS39" s="86" t="str">
        <f t="shared" si="22"/>
        <v>Fout</v>
      </c>
      <c r="FT39" s="86" t="str">
        <f t="shared" si="22"/>
        <v>Fout</v>
      </c>
      <c r="FU39" s="86" t="str">
        <f t="shared" si="22"/>
        <v>Fout</v>
      </c>
      <c r="FV39" s="86" t="str">
        <f t="shared" si="22"/>
        <v>Fout</v>
      </c>
      <c r="FW39" s="86" t="str">
        <f t="shared" si="22"/>
        <v>Fout</v>
      </c>
      <c r="FX39" s="86" t="str">
        <f t="shared" si="22"/>
        <v>Fout</v>
      </c>
      <c r="FY39" s="86" t="str">
        <f t="shared" si="23"/>
        <v>Fout</v>
      </c>
      <c r="FZ39" s="86" t="str">
        <f t="shared" si="23"/>
        <v>Fout</v>
      </c>
      <c r="GA39" s="86" t="str">
        <f t="shared" si="23"/>
        <v>Fout</v>
      </c>
      <c r="GB39" s="86" t="str">
        <f t="shared" si="23"/>
        <v>Fout</v>
      </c>
      <c r="GC39" s="86" t="str">
        <f t="shared" si="23"/>
        <v>Fout</v>
      </c>
      <c r="GD39" s="86" t="str">
        <f t="shared" si="23"/>
        <v>Fout</v>
      </c>
      <c r="GE39" s="86" t="str">
        <f t="shared" si="23"/>
        <v>Fout</v>
      </c>
      <c r="GF39" s="86" t="str">
        <f t="shared" si="23"/>
        <v>Fout</v>
      </c>
      <c r="GG39" s="86" t="str">
        <f t="shared" si="23"/>
        <v>Fout</v>
      </c>
      <c r="GH39" s="86" t="str">
        <f t="shared" si="23"/>
        <v>Fout</v>
      </c>
      <c r="GI39" s="86" t="str">
        <f t="shared" si="24"/>
        <v>Fout</v>
      </c>
      <c r="GJ39" s="86" t="str">
        <f t="shared" si="24"/>
        <v>Fout</v>
      </c>
      <c r="GK39" s="86" t="str">
        <f t="shared" si="24"/>
        <v>Fout</v>
      </c>
      <c r="GL39" s="86" t="str">
        <f t="shared" si="24"/>
        <v>Fout</v>
      </c>
      <c r="GM39" s="86" t="str">
        <f t="shared" si="24"/>
        <v>Fout</v>
      </c>
      <c r="GN39" s="86" t="str">
        <f t="shared" si="24"/>
        <v>Fout</v>
      </c>
      <c r="GO39" s="86" t="str">
        <f t="shared" si="24"/>
        <v>Fout</v>
      </c>
      <c r="GP39" s="86" t="str">
        <f t="shared" si="24"/>
        <v>Fout</v>
      </c>
      <c r="GQ39" s="86" t="str">
        <f t="shared" si="24"/>
        <v>Fout</v>
      </c>
      <c r="GR39" s="86" t="str">
        <f t="shared" si="24"/>
        <v>Fout</v>
      </c>
      <c r="GS39" s="86" t="str">
        <f t="shared" si="25"/>
        <v>Fout</v>
      </c>
      <c r="GT39" s="86" t="str">
        <f t="shared" si="25"/>
        <v>Fout</v>
      </c>
      <c r="GU39" s="86" t="str">
        <f t="shared" si="25"/>
        <v>Fout</v>
      </c>
      <c r="GV39" s="86" t="str">
        <f t="shared" si="25"/>
        <v>Fout</v>
      </c>
      <c r="GW39" s="86" t="str">
        <f t="shared" si="25"/>
        <v>Fout</v>
      </c>
      <c r="GX39" s="86" t="str">
        <f t="shared" si="25"/>
        <v>Fout</v>
      </c>
      <c r="GY39" s="86" t="str">
        <f t="shared" si="25"/>
        <v>Fout</v>
      </c>
      <c r="GZ39" s="86" t="str">
        <f t="shared" si="25"/>
        <v>Fout</v>
      </c>
      <c r="HA39" s="86" t="str">
        <f t="shared" si="25"/>
        <v>Fout</v>
      </c>
      <c r="HB39" s="86" t="str">
        <f t="shared" si="25"/>
        <v>Fout</v>
      </c>
      <c r="HC39" s="86" t="str">
        <f t="shared" si="26"/>
        <v>Fout</v>
      </c>
      <c r="HD39" s="86" t="str">
        <f t="shared" si="26"/>
        <v>Fout</v>
      </c>
      <c r="HE39" s="86" t="str">
        <f t="shared" si="26"/>
        <v>Fout</v>
      </c>
      <c r="HF39" s="86" t="str">
        <f t="shared" si="26"/>
        <v>Fout</v>
      </c>
      <c r="HG39" s="86" t="str">
        <f t="shared" si="26"/>
        <v>Fout</v>
      </c>
      <c r="HH39" s="86" t="str">
        <f t="shared" si="26"/>
        <v>Fout</v>
      </c>
      <c r="HI39" s="86" t="str">
        <f t="shared" si="26"/>
        <v>Fout</v>
      </c>
      <c r="HJ39" s="86" t="str">
        <f t="shared" si="26"/>
        <v>Fout</v>
      </c>
      <c r="HK39" s="86" t="str">
        <f t="shared" si="26"/>
        <v>Fout</v>
      </c>
      <c r="HL39" s="86" t="str">
        <f t="shared" si="26"/>
        <v>Fout</v>
      </c>
      <c r="HM39" s="86" t="str">
        <f t="shared" si="27"/>
        <v>Fout</v>
      </c>
      <c r="HN39" s="86" t="str">
        <f t="shared" si="27"/>
        <v>Fout</v>
      </c>
      <c r="HO39" s="86" t="str">
        <f t="shared" si="27"/>
        <v>Fout</v>
      </c>
      <c r="HP39" s="86" t="str">
        <f t="shared" si="27"/>
        <v>Fout</v>
      </c>
      <c r="HQ39" s="86" t="str">
        <f t="shared" si="27"/>
        <v>Fout</v>
      </c>
      <c r="HR39" s="86" t="str">
        <f t="shared" si="27"/>
        <v>Fout</v>
      </c>
      <c r="HS39" s="86" t="str">
        <f t="shared" si="27"/>
        <v>Fout</v>
      </c>
      <c r="HT39" s="86" t="str">
        <f t="shared" si="27"/>
        <v>Fout</v>
      </c>
      <c r="HU39" s="86" t="str">
        <f t="shared" si="27"/>
        <v>Fout</v>
      </c>
      <c r="HV39" s="86" t="str">
        <f t="shared" si="27"/>
        <v>Fout</v>
      </c>
      <c r="HW39" s="86" t="str">
        <f t="shared" si="28"/>
        <v>Fout</v>
      </c>
      <c r="HX39" s="86" t="str">
        <f t="shared" si="28"/>
        <v>Fout</v>
      </c>
      <c r="HY39" s="86" t="str">
        <f t="shared" si="28"/>
        <v>Fout</v>
      </c>
      <c r="HZ39" s="86" t="str">
        <f t="shared" si="28"/>
        <v>Fout</v>
      </c>
      <c r="IA39" s="86" t="str">
        <f t="shared" si="28"/>
        <v>Fout</v>
      </c>
      <c r="IB39" s="86" t="str">
        <f t="shared" si="28"/>
        <v>Fout</v>
      </c>
      <c r="IC39" s="86" t="str">
        <f t="shared" si="28"/>
        <v>Fout</v>
      </c>
      <c r="ID39" s="86" t="str">
        <f t="shared" si="28"/>
        <v>Fout</v>
      </c>
      <c r="IE39" s="86" t="str">
        <f t="shared" si="28"/>
        <v>Fout</v>
      </c>
      <c r="IF39" s="86" t="str">
        <f t="shared" si="28"/>
        <v>Fout</v>
      </c>
      <c r="IG39" s="86" t="str">
        <f t="shared" si="29"/>
        <v>Fout</v>
      </c>
      <c r="IH39" s="86" t="str">
        <f t="shared" si="29"/>
        <v>Fout</v>
      </c>
      <c r="II39" s="86" t="str">
        <f t="shared" si="29"/>
        <v>Fout</v>
      </c>
      <c r="IJ39" s="86" t="str">
        <f t="shared" si="29"/>
        <v>Fout</v>
      </c>
      <c r="IK39" s="86" t="str">
        <f t="shared" si="29"/>
        <v>Fout</v>
      </c>
      <c r="IL39" s="86" t="str">
        <f t="shared" si="29"/>
        <v>Fout</v>
      </c>
      <c r="IM39" s="86" t="str">
        <f t="shared" si="29"/>
        <v>Fout</v>
      </c>
      <c r="IN39" s="86" t="str">
        <f t="shared" si="29"/>
        <v>Fout</v>
      </c>
      <c r="IO39" s="86" t="str">
        <f t="shared" si="29"/>
        <v>Fout</v>
      </c>
      <c r="IP39" s="86" t="str">
        <f t="shared" si="29"/>
        <v>Fout</v>
      </c>
      <c r="IQ39" s="86" t="str">
        <f t="shared" si="30"/>
        <v>Fout</v>
      </c>
      <c r="IR39" s="86" t="str">
        <f t="shared" si="30"/>
        <v>Fout</v>
      </c>
      <c r="IS39" s="86" t="str">
        <f t="shared" si="30"/>
        <v>Fout</v>
      </c>
      <c r="IT39" s="86" t="str">
        <f t="shared" si="30"/>
        <v>Fout</v>
      </c>
      <c r="IU39" s="86" t="str">
        <f t="shared" si="30"/>
        <v>Fout</v>
      </c>
      <c r="IV39" s="86" t="str">
        <f t="shared" si="30"/>
        <v>Fout</v>
      </c>
      <c r="IW39" s="86" t="str">
        <f t="shared" si="30"/>
        <v>Fout</v>
      </c>
      <c r="IX39" s="86" t="str">
        <f t="shared" si="30"/>
        <v>Fout</v>
      </c>
      <c r="IY39" s="86" t="str">
        <f t="shared" si="30"/>
        <v>Fout</v>
      </c>
      <c r="IZ39" s="86" t="str">
        <f t="shared" si="30"/>
        <v>Fout</v>
      </c>
      <c r="JA39" s="86" t="str">
        <f t="shared" si="31"/>
        <v>Fout</v>
      </c>
      <c r="JB39" s="86" t="str">
        <f t="shared" si="31"/>
        <v>Fout</v>
      </c>
      <c r="JC39" s="86" t="str">
        <f t="shared" si="31"/>
        <v>Fout</v>
      </c>
      <c r="JD39" s="86" t="str">
        <f t="shared" si="31"/>
        <v>Ja</v>
      </c>
      <c r="JE39" s="86" t="str">
        <f t="shared" si="31"/>
        <v>Ja</v>
      </c>
      <c r="JF39" s="86" t="str">
        <f t="shared" si="31"/>
        <v>Ja</v>
      </c>
      <c r="JG39" s="86" t="str">
        <f t="shared" si="31"/>
        <v>Ja</v>
      </c>
      <c r="JH39" s="86" t="str">
        <f t="shared" si="31"/>
        <v>Ja</v>
      </c>
      <c r="JI39" s="86" t="str">
        <f t="shared" si="31"/>
        <v>Ja</v>
      </c>
      <c r="JJ39" s="86" t="str">
        <f t="shared" si="31"/>
        <v>Ja</v>
      </c>
      <c r="JK39" s="86" t="str">
        <f t="shared" si="32"/>
        <v>Ja</v>
      </c>
      <c r="JL39" s="86" t="str">
        <f t="shared" si="32"/>
        <v>Ja</v>
      </c>
      <c r="JM39" s="86" t="str">
        <f t="shared" si="32"/>
        <v>Ja</v>
      </c>
      <c r="JN39" s="86" t="str">
        <f t="shared" si="32"/>
        <v>Ja</v>
      </c>
      <c r="JO39" s="86" t="str">
        <f t="shared" si="32"/>
        <v>Ja</v>
      </c>
      <c r="JP39" s="86" t="str">
        <f t="shared" si="32"/>
        <v>Ja</v>
      </c>
      <c r="JQ39" s="86" t="str">
        <f t="shared" si="32"/>
        <v>Optie</v>
      </c>
      <c r="JR39" s="86" t="str">
        <f t="shared" si="32"/>
        <v>Ja</v>
      </c>
      <c r="JS39" s="86" t="str">
        <f t="shared" si="32"/>
        <v>Nee</v>
      </c>
      <c r="JT39" s="86" t="str">
        <f t="shared" si="32"/>
        <v>Ja</v>
      </c>
      <c r="JU39" s="86" t="str">
        <f t="shared" si="33"/>
        <v>Ja</v>
      </c>
      <c r="JV39" s="86" t="str">
        <f t="shared" si="33"/>
        <v>Ja</v>
      </c>
      <c r="JW39" s="86" t="str">
        <f t="shared" si="33"/>
        <v>Ja</v>
      </c>
      <c r="JX39" s="86" t="str">
        <f t="shared" si="33"/>
        <v>Ja</v>
      </c>
      <c r="JY39" s="86" t="str">
        <f t="shared" si="33"/>
        <v>Ja</v>
      </c>
      <c r="JZ39" s="86" t="str">
        <f t="shared" si="33"/>
        <v>Optie</v>
      </c>
      <c r="KA39" s="86" t="str">
        <f t="shared" si="33"/>
        <v>Optie</v>
      </c>
      <c r="KB39" s="86" t="str">
        <f t="shared" si="33"/>
        <v>Nee</v>
      </c>
      <c r="KC39" s="86" t="str">
        <f t="shared" si="33"/>
        <v>Ja</v>
      </c>
      <c r="KD39" s="86" t="str">
        <f t="shared" si="33"/>
        <v>Ja</v>
      </c>
      <c r="KE39" s="86" t="str">
        <f t="shared" si="34"/>
        <v>Nee</v>
      </c>
      <c r="KF39" s="86" t="str">
        <f t="shared" si="34"/>
        <v>Ja</v>
      </c>
      <c r="KG39" s="86" t="str">
        <f t="shared" si="34"/>
        <v>Nee</v>
      </c>
      <c r="KH39" s="86" t="str">
        <f t="shared" si="34"/>
        <v>Ja</v>
      </c>
      <c r="KI39" s="86" t="str">
        <f t="shared" si="34"/>
        <v>Optie</v>
      </c>
      <c r="KJ39" s="86" t="str">
        <f t="shared" si="34"/>
        <v>Ja</v>
      </c>
      <c r="KK39" s="86" t="str">
        <f t="shared" si="34"/>
        <v>Optie</v>
      </c>
      <c r="KL39" s="86" t="str">
        <f t="shared" si="34"/>
        <v>Ja</v>
      </c>
      <c r="KM39" s="86" t="str">
        <f t="shared" si="34"/>
        <v>Nee</v>
      </c>
      <c r="KN39" s="86" t="str">
        <f t="shared" si="34"/>
        <v>Ja</v>
      </c>
      <c r="KO39" s="86" t="str">
        <f t="shared" si="35"/>
        <v>Optie</v>
      </c>
      <c r="KP39" s="86" t="str">
        <f t="shared" si="35"/>
        <v>Ja</v>
      </c>
      <c r="KQ39" s="86" t="str">
        <f t="shared" si="35"/>
        <v>Ja</v>
      </c>
      <c r="KR39" s="86" t="str">
        <f t="shared" si="35"/>
        <v>Optie</v>
      </c>
      <c r="KS39" s="86" t="str">
        <f t="shared" si="35"/>
        <v>Ja</v>
      </c>
      <c r="KT39" s="86" t="str">
        <f t="shared" si="35"/>
        <v>Ja</v>
      </c>
      <c r="KU39" s="86" t="str">
        <f t="shared" si="35"/>
        <v>Ja</v>
      </c>
      <c r="KV39" s="86" t="str">
        <f t="shared" si="35"/>
        <v>Ja</v>
      </c>
      <c r="KW39" s="86" t="str">
        <f t="shared" si="35"/>
        <v>Ja</v>
      </c>
      <c r="KX39" s="86" t="str">
        <f t="shared" si="35"/>
        <v>Ja</v>
      </c>
      <c r="KY39" s="86" t="str">
        <f t="shared" si="36"/>
        <v>Nee</v>
      </c>
      <c r="KZ39" s="86" t="str">
        <f t="shared" si="36"/>
        <v>Nee</v>
      </c>
      <c r="LA39" s="86" t="str">
        <f t="shared" si="36"/>
        <v>Optie</v>
      </c>
      <c r="LB39" s="86" t="str">
        <f t="shared" si="36"/>
        <v>Optie</v>
      </c>
      <c r="LC39" s="86" t="str">
        <f t="shared" si="36"/>
        <v>Fout</v>
      </c>
      <c r="LD39" s="86" t="str">
        <f t="shared" si="36"/>
        <v>Fout</v>
      </c>
      <c r="LE39" s="86" t="str">
        <f t="shared" si="36"/>
        <v>Fout</v>
      </c>
      <c r="LF39" s="86" t="str">
        <f t="shared" si="36"/>
        <v>Fout</v>
      </c>
      <c r="LG39" s="86" t="str">
        <f t="shared" si="36"/>
        <v>Fout</v>
      </c>
      <c r="LH39" s="86" t="str">
        <f t="shared" si="36"/>
        <v>Fout</v>
      </c>
      <c r="LI39" s="86" t="str">
        <f t="shared" si="37"/>
        <v>Fout</v>
      </c>
      <c r="LJ39" s="86" t="str">
        <f t="shared" si="37"/>
        <v>Fout</v>
      </c>
      <c r="LK39" s="86" t="str">
        <f t="shared" si="37"/>
        <v>Fout</v>
      </c>
      <c r="LL39" s="86" t="str">
        <f t="shared" si="37"/>
        <v>Fout</v>
      </c>
      <c r="LM39" s="86" t="str">
        <f t="shared" si="37"/>
        <v>Fout</v>
      </c>
      <c r="LN39" s="86" t="str">
        <f t="shared" si="37"/>
        <v>Fout</v>
      </c>
      <c r="LO39" s="86" t="str">
        <f t="shared" si="37"/>
        <v>Fout</v>
      </c>
      <c r="LP39" s="86" t="str">
        <f t="shared" si="37"/>
        <v>Fout</v>
      </c>
      <c r="LQ39" s="86" t="str">
        <f t="shared" si="37"/>
        <v>Fout</v>
      </c>
      <c r="LR39" s="86" t="str">
        <f t="shared" si="37"/>
        <v>Fout</v>
      </c>
      <c r="LS39" s="86" t="str">
        <f t="shared" si="38"/>
        <v>Fout</v>
      </c>
      <c r="LT39" s="86" t="str">
        <f t="shared" si="38"/>
        <v>Fout</v>
      </c>
      <c r="LU39" s="86" t="str">
        <f t="shared" si="38"/>
        <v>Fout</v>
      </c>
      <c r="LV39" s="86" t="str">
        <f t="shared" si="38"/>
        <v>Fout</v>
      </c>
      <c r="LW39" s="86" t="str">
        <f t="shared" si="38"/>
        <v>Fout</v>
      </c>
      <c r="LX39" s="86" t="str">
        <f t="shared" si="38"/>
        <v>Fout</v>
      </c>
      <c r="LY39" s="86" t="str">
        <f t="shared" si="38"/>
        <v>Fout</v>
      </c>
      <c r="LZ39" s="86" t="str">
        <f t="shared" si="38"/>
        <v>Fout</v>
      </c>
      <c r="MA39" s="86" t="str">
        <f t="shared" si="38"/>
        <v>Fout</v>
      </c>
      <c r="MB39" s="86" t="str">
        <f t="shared" si="38"/>
        <v>Fout</v>
      </c>
      <c r="MC39" s="86" t="str">
        <f t="shared" si="39"/>
        <v>Fout</v>
      </c>
      <c r="MD39" s="86" t="str">
        <f t="shared" si="39"/>
        <v>Fout</v>
      </c>
      <c r="ME39" s="86" t="str">
        <f t="shared" si="39"/>
        <v>Fout</v>
      </c>
      <c r="MF39" s="86" t="str">
        <f t="shared" si="39"/>
        <v>Fout</v>
      </c>
      <c r="MG39" s="86" t="str">
        <f t="shared" si="39"/>
        <v>Fout</v>
      </c>
      <c r="MH39" s="86" t="str">
        <f t="shared" si="39"/>
        <v>Fout</v>
      </c>
      <c r="MI39" s="86" t="str">
        <f t="shared" si="39"/>
        <v>Fout</v>
      </c>
      <c r="MJ39" s="86" t="str">
        <f t="shared" si="39"/>
        <v>Fout</v>
      </c>
      <c r="MK39" s="86" t="str">
        <f t="shared" si="39"/>
        <v>Fout</v>
      </c>
      <c r="ML39" s="86" t="str">
        <f t="shared" si="39"/>
        <v>Fout</v>
      </c>
      <c r="MM39" s="86" t="str">
        <f t="shared" si="40"/>
        <v>Fout</v>
      </c>
      <c r="MN39" s="86" t="str">
        <f t="shared" si="40"/>
        <v>Fout</v>
      </c>
      <c r="MO39" s="86" t="str">
        <f t="shared" si="40"/>
        <v>Fout</v>
      </c>
      <c r="MP39" s="86" t="str">
        <f t="shared" si="40"/>
        <v>Fout</v>
      </c>
      <c r="MQ39" s="86" t="str">
        <f t="shared" si="40"/>
        <v>Fout</v>
      </c>
      <c r="MR39" s="86" t="str">
        <f t="shared" si="40"/>
        <v>Fout</v>
      </c>
      <c r="MS39" s="86" t="str">
        <f t="shared" si="40"/>
        <v>Fout</v>
      </c>
      <c r="MT39" s="86" t="str">
        <f t="shared" si="40"/>
        <v>Fout</v>
      </c>
      <c r="MU39" s="86" t="str">
        <f t="shared" si="40"/>
        <v>Fout</v>
      </c>
      <c r="MV39" s="86" t="str">
        <f t="shared" si="40"/>
        <v>Fout</v>
      </c>
      <c r="MW39" s="86" t="str">
        <f t="shared" si="41"/>
        <v>Fout</v>
      </c>
      <c r="MX39" s="86" t="str">
        <f t="shared" si="41"/>
        <v>Fout</v>
      </c>
      <c r="MY39" s="86" t="str">
        <f t="shared" si="41"/>
        <v>Fout</v>
      </c>
      <c r="MZ39" s="86" t="str">
        <f t="shared" si="41"/>
        <v>Fout</v>
      </c>
      <c r="NA39" s="86" t="str">
        <f t="shared" si="41"/>
        <v>Fout</v>
      </c>
      <c r="NB39" s="86" t="str">
        <f t="shared" si="41"/>
        <v>Fout</v>
      </c>
      <c r="NC39" s="86" t="str">
        <f t="shared" si="41"/>
        <v>Fout</v>
      </c>
      <c r="ND39" s="86" t="str">
        <f t="shared" si="41"/>
        <v>Ja</v>
      </c>
      <c r="NE39" s="86" t="str">
        <f t="shared" si="41"/>
        <v>Ja</v>
      </c>
      <c r="NF39" s="86" t="str">
        <f t="shared" si="41"/>
        <v>Ja</v>
      </c>
      <c r="NG39" s="86" t="str">
        <f t="shared" si="42"/>
        <v>Optie</v>
      </c>
      <c r="NH39" s="86" t="str">
        <f t="shared" si="42"/>
        <v>Ja</v>
      </c>
      <c r="NI39" s="86" t="str">
        <f t="shared" si="42"/>
        <v>Ja</v>
      </c>
      <c r="NJ39" s="86" t="str">
        <f t="shared" si="42"/>
        <v>Ja</v>
      </c>
      <c r="NK39" s="86" t="str">
        <f t="shared" si="42"/>
        <v>Ja</v>
      </c>
      <c r="NL39" s="86" t="str">
        <f t="shared" si="42"/>
        <v>Ja</v>
      </c>
      <c r="NM39" s="86" t="str">
        <f t="shared" si="42"/>
        <v>Optie</v>
      </c>
      <c r="NN39" s="86" t="str">
        <f t="shared" si="42"/>
        <v>Ja</v>
      </c>
      <c r="NO39" s="86" t="str">
        <f t="shared" si="42"/>
        <v>Ja</v>
      </c>
      <c r="NP39" s="86" t="str">
        <f t="shared" si="42"/>
        <v>Ja</v>
      </c>
      <c r="NQ39" s="86" t="str">
        <f t="shared" si="43"/>
        <v>Optie</v>
      </c>
      <c r="NR39" s="86" t="str">
        <f t="shared" si="43"/>
        <v>Optie</v>
      </c>
      <c r="NS39" s="86" t="str">
        <f t="shared" si="43"/>
        <v>Ja</v>
      </c>
      <c r="NT39" s="86" t="str">
        <f t="shared" si="43"/>
        <v>Ja</v>
      </c>
      <c r="NU39" s="86" t="str">
        <f t="shared" si="43"/>
        <v>Ja</v>
      </c>
      <c r="NV39" s="86" t="str">
        <f t="shared" si="43"/>
        <v>Ja</v>
      </c>
      <c r="NW39" s="86" t="str">
        <f t="shared" si="43"/>
        <v>Optie</v>
      </c>
      <c r="NX39" s="86" t="str">
        <f t="shared" si="43"/>
        <v>Ja</v>
      </c>
      <c r="NY39" s="86" t="str">
        <f t="shared" si="43"/>
        <v>Ja</v>
      </c>
      <c r="NZ39" s="86" t="str">
        <f t="shared" si="43"/>
        <v>Ja</v>
      </c>
      <c r="OA39" s="86" t="str">
        <f t="shared" si="44"/>
        <v>Ja</v>
      </c>
      <c r="OB39" s="86" t="str">
        <f t="shared" si="44"/>
        <v>Ja</v>
      </c>
      <c r="OC39" s="86" t="str">
        <f t="shared" si="44"/>
        <v>Ja</v>
      </c>
      <c r="OD39" s="86" t="str">
        <f t="shared" si="44"/>
        <v>Optie</v>
      </c>
      <c r="OE39" s="86" t="str">
        <f t="shared" si="44"/>
        <v>Ja</v>
      </c>
      <c r="OF39" s="86" t="str">
        <f t="shared" si="44"/>
        <v>Ja</v>
      </c>
      <c r="OG39" s="86" t="str">
        <f t="shared" si="44"/>
        <v>Ja</v>
      </c>
      <c r="OH39" s="86" t="str">
        <f t="shared" si="44"/>
        <v>Ja</v>
      </c>
      <c r="OI39" s="86" t="str">
        <f t="shared" si="44"/>
        <v>Ja</v>
      </c>
      <c r="OJ39" s="86" t="str">
        <f t="shared" si="44"/>
        <v>Ja</v>
      </c>
      <c r="OK39" s="86" t="str">
        <f t="shared" si="45"/>
        <v>Ja</v>
      </c>
      <c r="OL39" s="86" t="str">
        <f t="shared" si="45"/>
        <v>Ja</v>
      </c>
      <c r="OM39" s="86" t="str">
        <f t="shared" si="45"/>
        <v>Optie</v>
      </c>
      <c r="ON39" s="86" t="str">
        <f t="shared" si="45"/>
        <v>Ja</v>
      </c>
      <c r="OO39" s="86" t="str">
        <f t="shared" si="45"/>
        <v>Optie</v>
      </c>
      <c r="OP39" s="86" t="str">
        <f t="shared" si="45"/>
        <v>Ja</v>
      </c>
      <c r="OQ39" s="86" t="str">
        <f t="shared" si="45"/>
        <v>Nee</v>
      </c>
      <c r="OR39" s="86" t="str">
        <f t="shared" si="45"/>
        <v>Optie</v>
      </c>
      <c r="OS39" s="86" t="str">
        <f t="shared" si="45"/>
        <v>Ja</v>
      </c>
      <c r="OT39" s="86" t="str">
        <f t="shared" si="45"/>
        <v>Ja</v>
      </c>
      <c r="OU39" s="86" t="str">
        <f t="shared" si="46"/>
        <v>Ja</v>
      </c>
      <c r="OV39" s="86" t="str">
        <f t="shared" si="46"/>
        <v>Ja</v>
      </c>
      <c r="OW39" s="86" t="str">
        <f t="shared" si="46"/>
        <v>Optie</v>
      </c>
      <c r="OX39" s="86" t="str">
        <f t="shared" si="46"/>
        <v>Ja</v>
      </c>
      <c r="OY39" s="86" t="str">
        <f t="shared" si="46"/>
        <v>Ja</v>
      </c>
      <c r="OZ39" s="86" t="str">
        <f t="shared" si="46"/>
        <v>Ja</v>
      </c>
      <c r="PA39" s="86" t="str">
        <f t="shared" si="46"/>
        <v>Ja</v>
      </c>
      <c r="PB39" s="86" t="str">
        <f t="shared" si="46"/>
        <v>Ja</v>
      </c>
      <c r="PC39" s="86" t="str">
        <f t="shared" si="46"/>
        <v>Ja</v>
      </c>
      <c r="PD39" s="86" t="str">
        <f t="shared" si="46"/>
        <v>Ja</v>
      </c>
      <c r="PE39" s="86" t="str">
        <f t="shared" si="46"/>
        <v>Ja</v>
      </c>
      <c r="PF39" s="86" t="str">
        <f t="shared" si="46"/>
        <v>Nee</v>
      </c>
    </row>
    <row r="40" spans="1:422" x14ac:dyDescent="0.25">
      <c r="A40" s="86"/>
      <c r="B40" s="225" t="s">
        <v>799</v>
      </c>
      <c r="C40" s="225" t="s">
        <v>485</v>
      </c>
      <c r="D40" s="86" t="s">
        <v>335</v>
      </c>
      <c r="E40" s="86" t="s">
        <v>485</v>
      </c>
      <c r="F40" s="86" t="s">
        <v>426</v>
      </c>
      <c r="G40" s="86" t="s">
        <v>481</v>
      </c>
      <c r="H40" s="86" t="s">
        <v>482</v>
      </c>
      <c r="I40" s="224" t="s">
        <v>485</v>
      </c>
      <c r="J40" s="224" t="s">
        <v>902</v>
      </c>
      <c r="K40" s="224" t="s">
        <v>906</v>
      </c>
      <c r="L40" s="110">
        <v>14</v>
      </c>
      <c r="M40" s="224"/>
      <c r="N40" s="224"/>
      <c r="O40" s="224"/>
      <c r="P40" s="223" t="s">
        <v>508</v>
      </c>
      <c r="Q40" s="86" t="str">
        <f t="shared" si="7"/>
        <v>Ja</v>
      </c>
      <c r="R40" s="86" t="str">
        <f t="shared" si="7"/>
        <v>Ja</v>
      </c>
      <c r="S40" s="86" t="str">
        <f t="shared" si="7"/>
        <v>Optie</v>
      </c>
      <c r="T40" s="86" t="str">
        <f t="shared" si="7"/>
        <v>Ja</v>
      </c>
      <c r="U40" s="86" t="str">
        <f t="shared" si="7"/>
        <v>Ja</v>
      </c>
      <c r="V40" s="86" t="str">
        <f t="shared" si="7"/>
        <v>Ja</v>
      </c>
      <c r="W40" s="86" t="str">
        <f t="shared" si="7"/>
        <v>Optie</v>
      </c>
      <c r="X40" s="86" t="str">
        <f t="shared" si="7"/>
        <v>Ja</v>
      </c>
      <c r="Y40" s="86" t="str">
        <f t="shared" si="7"/>
        <v>Optie</v>
      </c>
      <c r="Z40" s="86" t="str">
        <f t="shared" si="7"/>
        <v>Optie</v>
      </c>
      <c r="AA40" s="86" t="str">
        <f t="shared" si="8"/>
        <v>Optie</v>
      </c>
      <c r="AB40" s="86" t="str">
        <f t="shared" si="8"/>
        <v>Fout</v>
      </c>
      <c r="AC40" s="86" t="str">
        <f t="shared" si="8"/>
        <v>Fout</v>
      </c>
      <c r="AD40" s="86" t="str">
        <f t="shared" si="8"/>
        <v>Fout</v>
      </c>
      <c r="AE40" s="86" t="str">
        <f t="shared" si="8"/>
        <v>Fout</v>
      </c>
      <c r="AF40" s="86" t="str">
        <f t="shared" si="8"/>
        <v>Fout</v>
      </c>
      <c r="AG40" s="86" t="str">
        <f t="shared" si="8"/>
        <v>Fout</v>
      </c>
      <c r="AH40" s="86" t="str">
        <f t="shared" si="8"/>
        <v>Fout</v>
      </c>
      <c r="AI40" s="86" t="str">
        <f t="shared" si="8"/>
        <v>Fout</v>
      </c>
      <c r="AJ40" s="86" t="str">
        <f t="shared" si="8"/>
        <v>Fout</v>
      </c>
      <c r="AK40" s="86" t="str">
        <f t="shared" si="9"/>
        <v>Fout</v>
      </c>
      <c r="AL40" s="86" t="str">
        <f t="shared" si="9"/>
        <v>Fout</v>
      </c>
      <c r="AM40" s="86" t="str">
        <f t="shared" si="9"/>
        <v>Fout</v>
      </c>
      <c r="AN40" s="86" t="str">
        <f t="shared" si="9"/>
        <v>Fout</v>
      </c>
      <c r="AO40" s="86" t="str">
        <f t="shared" si="9"/>
        <v>Fout</v>
      </c>
      <c r="AP40" s="86" t="str">
        <f t="shared" si="9"/>
        <v>Fout</v>
      </c>
      <c r="AQ40" s="86" t="str">
        <f t="shared" si="9"/>
        <v>Fout</v>
      </c>
      <c r="AR40" s="86" t="str">
        <f t="shared" si="9"/>
        <v>Fout</v>
      </c>
      <c r="AS40" s="86" t="str">
        <f t="shared" si="9"/>
        <v>Fout</v>
      </c>
      <c r="AT40" s="86" t="str">
        <f t="shared" si="9"/>
        <v>Ja</v>
      </c>
      <c r="AU40" s="86" t="str">
        <f t="shared" si="10"/>
        <v>Nee</v>
      </c>
      <c r="AV40" s="86" t="str">
        <f t="shared" si="10"/>
        <v>Ja</v>
      </c>
      <c r="AW40" s="86" t="str">
        <f t="shared" si="10"/>
        <v>Ja</v>
      </c>
      <c r="AX40" s="86" t="str">
        <f t="shared" si="10"/>
        <v>Ja</v>
      </c>
      <c r="AY40" s="86" t="str">
        <f t="shared" si="10"/>
        <v>Fout</v>
      </c>
      <c r="AZ40" s="86" t="str">
        <f t="shared" si="10"/>
        <v>Fout</v>
      </c>
      <c r="BA40" s="86" t="str">
        <f t="shared" si="10"/>
        <v>Fout</v>
      </c>
      <c r="BB40" s="86" t="str">
        <f t="shared" si="10"/>
        <v>Fout</v>
      </c>
      <c r="BC40" s="86" t="str">
        <f t="shared" si="10"/>
        <v>Fout</v>
      </c>
      <c r="BD40" s="86" t="str">
        <f t="shared" si="10"/>
        <v>Fout</v>
      </c>
      <c r="BE40" s="86" t="str">
        <f t="shared" si="11"/>
        <v>Fout</v>
      </c>
      <c r="BF40" s="86" t="str">
        <f t="shared" si="11"/>
        <v>Fout</v>
      </c>
      <c r="BG40" s="86" t="str">
        <f t="shared" si="11"/>
        <v>Fout</v>
      </c>
      <c r="BH40" s="86" t="str">
        <f t="shared" si="11"/>
        <v>Fout</v>
      </c>
      <c r="BI40" s="86" t="str">
        <f t="shared" si="11"/>
        <v>Fout</v>
      </c>
      <c r="BJ40" s="86" t="str">
        <f t="shared" si="11"/>
        <v>Fout</v>
      </c>
      <c r="BK40" s="86" t="str">
        <f t="shared" si="11"/>
        <v>Fout</v>
      </c>
      <c r="BL40" s="86" t="str">
        <f t="shared" si="11"/>
        <v>Fout</v>
      </c>
      <c r="BM40" s="86" t="str">
        <f t="shared" si="11"/>
        <v>Fout</v>
      </c>
      <c r="BN40" s="86" t="str">
        <f t="shared" si="11"/>
        <v>Fout</v>
      </c>
      <c r="BO40" s="86" t="str">
        <f t="shared" si="12"/>
        <v>Fout</v>
      </c>
      <c r="BP40" s="86" t="str">
        <f t="shared" si="12"/>
        <v>Fout</v>
      </c>
      <c r="BQ40" s="86" t="str">
        <f t="shared" si="12"/>
        <v>Fout</v>
      </c>
      <c r="BR40" s="86" t="str">
        <f t="shared" si="12"/>
        <v>Fout</v>
      </c>
      <c r="BS40" s="86" t="str">
        <f t="shared" si="12"/>
        <v>Fout</v>
      </c>
      <c r="BT40" s="86" t="str">
        <f t="shared" si="12"/>
        <v>Fout</v>
      </c>
      <c r="BU40" s="86" t="str">
        <f t="shared" si="12"/>
        <v>Fout</v>
      </c>
      <c r="BV40" s="86" t="str">
        <f t="shared" si="12"/>
        <v>Fout</v>
      </c>
      <c r="BW40" s="86" t="str">
        <f t="shared" si="12"/>
        <v>Fout</v>
      </c>
      <c r="BX40" s="86" t="str">
        <f t="shared" si="12"/>
        <v>Fout</v>
      </c>
      <c r="BY40" s="86" t="str">
        <f t="shared" si="13"/>
        <v>Fout</v>
      </c>
      <c r="BZ40" s="86" t="str">
        <f t="shared" si="13"/>
        <v>Fout</v>
      </c>
      <c r="CA40" s="86" t="str">
        <f t="shared" si="13"/>
        <v>Fout</v>
      </c>
      <c r="CB40" s="86" t="str">
        <f t="shared" si="13"/>
        <v>Fout</v>
      </c>
      <c r="CC40" s="86" t="str">
        <f t="shared" si="13"/>
        <v>Fout</v>
      </c>
      <c r="CD40" s="86" t="str">
        <f t="shared" si="13"/>
        <v>Fout</v>
      </c>
      <c r="CE40" s="86" t="str">
        <f t="shared" si="13"/>
        <v>Fout</v>
      </c>
      <c r="CF40" s="86" t="str">
        <f t="shared" si="13"/>
        <v>Fout</v>
      </c>
      <c r="CG40" s="86" t="str">
        <f t="shared" si="13"/>
        <v>Fout</v>
      </c>
      <c r="CH40" s="86" t="str">
        <f t="shared" si="13"/>
        <v>Fout</v>
      </c>
      <c r="CI40" s="86" t="str">
        <f t="shared" si="14"/>
        <v>Fout</v>
      </c>
      <c r="CJ40" s="86" t="str">
        <f t="shared" si="14"/>
        <v>Ja</v>
      </c>
      <c r="CK40" s="86" t="str">
        <f t="shared" si="14"/>
        <v>Ja</v>
      </c>
      <c r="CL40" s="86" t="str">
        <f t="shared" si="14"/>
        <v>Ja</v>
      </c>
      <c r="CM40" s="86" t="str">
        <f t="shared" si="14"/>
        <v>Ja</v>
      </c>
      <c r="CN40" s="86" t="str">
        <f t="shared" si="14"/>
        <v>Ja</v>
      </c>
      <c r="CO40" s="86" t="str">
        <f t="shared" si="14"/>
        <v>Ja</v>
      </c>
      <c r="CP40" s="86" t="str">
        <f t="shared" si="14"/>
        <v>Ja</v>
      </c>
      <c r="CQ40" s="86" t="str">
        <f t="shared" si="14"/>
        <v>Ja</v>
      </c>
      <c r="CR40" s="86" t="str">
        <f t="shared" si="14"/>
        <v>Nee</v>
      </c>
      <c r="CS40" s="86" t="str">
        <f t="shared" si="15"/>
        <v>Nee</v>
      </c>
      <c r="CT40" s="86" t="str">
        <f t="shared" si="15"/>
        <v>Ja</v>
      </c>
      <c r="CU40" s="86" t="str">
        <f t="shared" si="15"/>
        <v>Ja</v>
      </c>
      <c r="CV40" s="86" t="str">
        <f t="shared" si="15"/>
        <v>Optie</v>
      </c>
      <c r="CW40" s="86" t="str">
        <f t="shared" si="15"/>
        <v>Ja</v>
      </c>
      <c r="CX40" s="86" t="str">
        <f t="shared" si="15"/>
        <v>Ja</v>
      </c>
      <c r="CY40" s="86" t="str">
        <f t="shared" si="15"/>
        <v>Ja</v>
      </c>
      <c r="CZ40" s="86" t="str">
        <f t="shared" si="15"/>
        <v>Ja</v>
      </c>
      <c r="DA40" s="86" t="str">
        <f t="shared" si="15"/>
        <v>Ja</v>
      </c>
      <c r="DB40" s="86" t="str">
        <f t="shared" si="15"/>
        <v>Optie</v>
      </c>
      <c r="DC40" s="86" t="str">
        <f t="shared" si="16"/>
        <v>Ja</v>
      </c>
      <c r="DD40" s="86" t="str">
        <f t="shared" si="16"/>
        <v>Ja</v>
      </c>
      <c r="DE40" s="86" t="str">
        <f t="shared" si="16"/>
        <v>Ja</v>
      </c>
      <c r="DF40" s="86" t="str">
        <f t="shared" si="16"/>
        <v>Ja</v>
      </c>
      <c r="DG40" s="86" t="str">
        <f t="shared" si="16"/>
        <v>Ja</v>
      </c>
      <c r="DH40" s="86" t="str">
        <f t="shared" si="16"/>
        <v>Nee</v>
      </c>
      <c r="DI40" s="86" t="str">
        <f t="shared" si="16"/>
        <v>Ja</v>
      </c>
      <c r="DJ40" s="86" t="str">
        <f t="shared" si="16"/>
        <v>Ja</v>
      </c>
      <c r="DK40" s="86" t="str">
        <f t="shared" si="16"/>
        <v>Optie</v>
      </c>
      <c r="DL40" s="86" t="str">
        <f t="shared" si="16"/>
        <v>Ja</v>
      </c>
      <c r="DM40" s="86" t="str">
        <f t="shared" si="16"/>
        <v>Ja</v>
      </c>
      <c r="DN40" s="86" t="str">
        <f t="shared" si="16"/>
        <v>Fout</v>
      </c>
      <c r="DO40" s="86" t="str">
        <f t="shared" si="16"/>
        <v>Fout</v>
      </c>
      <c r="DP40" s="223" t="s">
        <v>893</v>
      </c>
      <c r="DQ40" s="86" t="str">
        <f t="shared" si="17"/>
        <v>Ja</v>
      </c>
      <c r="DR40" s="86" t="str">
        <f t="shared" si="17"/>
        <v>Ja</v>
      </c>
      <c r="DS40" s="86" t="str">
        <f t="shared" si="17"/>
        <v>Optie</v>
      </c>
      <c r="DT40" s="86" t="str">
        <f t="shared" si="17"/>
        <v>Ja</v>
      </c>
      <c r="DU40" s="86" t="str">
        <f t="shared" si="17"/>
        <v>Ja</v>
      </c>
      <c r="DV40" s="86" t="str">
        <f t="shared" si="17"/>
        <v>Ja</v>
      </c>
      <c r="DW40" s="86" t="str">
        <f t="shared" si="17"/>
        <v>Optie</v>
      </c>
      <c r="DX40" s="86" t="str">
        <f t="shared" si="17"/>
        <v>Ja</v>
      </c>
      <c r="DY40" s="86" t="str">
        <f t="shared" si="17"/>
        <v>Optie</v>
      </c>
      <c r="DZ40" s="86" t="str">
        <f t="shared" si="17"/>
        <v>Optie</v>
      </c>
      <c r="EA40" s="86" t="str">
        <f t="shared" si="18"/>
        <v>Ja</v>
      </c>
      <c r="EB40" s="86" t="str">
        <f t="shared" si="18"/>
        <v>Ja</v>
      </c>
      <c r="EC40" s="86" t="str">
        <f t="shared" si="18"/>
        <v>Ja</v>
      </c>
      <c r="ED40" s="86" t="str">
        <f t="shared" si="18"/>
        <v>Ja</v>
      </c>
      <c r="EE40" s="86" t="str">
        <f t="shared" si="18"/>
        <v>Ja</v>
      </c>
      <c r="EF40" s="86" t="str">
        <f t="shared" si="18"/>
        <v>Optie</v>
      </c>
      <c r="EG40" s="86" t="str">
        <f t="shared" si="18"/>
        <v>Ja</v>
      </c>
      <c r="EH40" s="86" t="str">
        <f t="shared" si="18"/>
        <v>Optie</v>
      </c>
      <c r="EI40" s="86" t="str">
        <f t="shared" si="18"/>
        <v>Ja</v>
      </c>
      <c r="EJ40" s="86" t="str">
        <f t="shared" si="18"/>
        <v>Ja</v>
      </c>
      <c r="EK40" s="86" t="str">
        <f t="shared" si="19"/>
        <v>Nee</v>
      </c>
      <c r="EL40" s="86" t="str">
        <f t="shared" si="19"/>
        <v>Ja</v>
      </c>
      <c r="EM40" s="86" t="str">
        <f t="shared" si="19"/>
        <v>Fout</v>
      </c>
      <c r="EN40" s="86" t="str">
        <f t="shared" si="19"/>
        <v>Fout</v>
      </c>
      <c r="EO40" s="86" t="str">
        <f t="shared" si="19"/>
        <v>Fout</v>
      </c>
      <c r="EP40" s="86" t="str">
        <f t="shared" si="19"/>
        <v>Fout</v>
      </c>
      <c r="EQ40" s="86" t="str">
        <f t="shared" si="19"/>
        <v>Fout</v>
      </c>
      <c r="ER40" s="86" t="str">
        <f t="shared" si="19"/>
        <v>Fout</v>
      </c>
      <c r="ES40" s="86" t="str">
        <f t="shared" si="19"/>
        <v>Fout</v>
      </c>
      <c r="ET40" s="86" t="str">
        <f t="shared" si="19"/>
        <v>Fout</v>
      </c>
      <c r="EU40" s="86" t="str">
        <f t="shared" si="20"/>
        <v>Fout</v>
      </c>
      <c r="EV40" s="86" t="str">
        <f t="shared" si="20"/>
        <v>Fout</v>
      </c>
      <c r="EW40" s="86" t="str">
        <f t="shared" si="20"/>
        <v>Fout</v>
      </c>
      <c r="EX40" s="86" t="str">
        <f t="shared" si="20"/>
        <v>Fout</v>
      </c>
      <c r="EY40" s="86" t="str">
        <f t="shared" si="20"/>
        <v>Fout</v>
      </c>
      <c r="EZ40" s="86" t="str">
        <f t="shared" si="20"/>
        <v>Fout</v>
      </c>
      <c r="FA40" s="86" t="str">
        <f t="shared" si="20"/>
        <v>Fout</v>
      </c>
      <c r="FB40" s="86" t="str">
        <f t="shared" si="20"/>
        <v>Fout</v>
      </c>
      <c r="FC40" s="86" t="str">
        <f t="shared" si="20"/>
        <v>Fout</v>
      </c>
      <c r="FD40" s="86" t="str">
        <f t="shared" si="20"/>
        <v>Fout</v>
      </c>
      <c r="FE40" s="86" t="str">
        <f t="shared" si="21"/>
        <v>Fout</v>
      </c>
      <c r="FF40" s="86" t="str">
        <f t="shared" si="21"/>
        <v>Fout</v>
      </c>
      <c r="FG40" s="86" t="str">
        <f t="shared" si="21"/>
        <v>Fout</v>
      </c>
      <c r="FH40" s="86" t="str">
        <f t="shared" si="21"/>
        <v>Fout</v>
      </c>
      <c r="FI40" s="86" t="str">
        <f t="shared" si="21"/>
        <v>Fout</v>
      </c>
      <c r="FJ40" s="86" t="str">
        <f t="shared" si="21"/>
        <v>Fout</v>
      </c>
      <c r="FK40" s="86" t="str">
        <f t="shared" si="21"/>
        <v>Fout</v>
      </c>
      <c r="FL40" s="86" t="str">
        <f t="shared" si="21"/>
        <v>Fout</v>
      </c>
      <c r="FM40" s="86" t="str">
        <f t="shared" si="21"/>
        <v>Fout</v>
      </c>
      <c r="FN40" s="86" t="str">
        <f t="shared" si="21"/>
        <v>Fout</v>
      </c>
      <c r="FO40" s="86" t="str">
        <f t="shared" si="22"/>
        <v>Fout</v>
      </c>
      <c r="FP40" s="86" t="str">
        <f t="shared" si="22"/>
        <v>Fout</v>
      </c>
      <c r="FQ40" s="86" t="str">
        <f t="shared" si="22"/>
        <v>Fout</v>
      </c>
      <c r="FR40" s="86" t="str">
        <f t="shared" si="22"/>
        <v>Fout</v>
      </c>
      <c r="FS40" s="86" t="str">
        <f t="shared" si="22"/>
        <v>Fout</v>
      </c>
      <c r="FT40" s="86" t="str">
        <f t="shared" si="22"/>
        <v>Fout</v>
      </c>
      <c r="FU40" s="86" t="str">
        <f t="shared" si="22"/>
        <v>Fout</v>
      </c>
      <c r="FV40" s="86" t="str">
        <f t="shared" si="22"/>
        <v>Fout</v>
      </c>
      <c r="FW40" s="86" t="str">
        <f t="shared" si="22"/>
        <v>Fout</v>
      </c>
      <c r="FX40" s="86" t="str">
        <f t="shared" si="22"/>
        <v>Fout</v>
      </c>
      <c r="FY40" s="86" t="str">
        <f t="shared" si="23"/>
        <v>Fout</v>
      </c>
      <c r="FZ40" s="86" t="str">
        <f t="shared" si="23"/>
        <v>Fout</v>
      </c>
      <c r="GA40" s="86" t="str">
        <f t="shared" si="23"/>
        <v>Fout</v>
      </c>
      <c r="GB40" s="86" t="str">
        <f t="shared" si="23"/>
        <v>Fout</v>
      </c>
      <c r="GC40" s="86" t="str">
        <f t="shared" si="23"/>
        <v>Fout</v>
      </c>
      <c r="GD40" s="86" t="str">
        <f t="shared" si="23"/>
        <v>Fout</v>
      </c>
      <c r="GE40" s="86" t="str">
        <f t="shared" si="23"/>
        <v>Fout</v>
      </c>
      <c r="GF40" s="86" t="str">
        <f t="shared" si="23"/>
        <v>Fout</v>
      </c>
      <c r="GG40" s="86" t="str">
        <f t="shared" si="23"/>
        <v>Fout</v>
      </c>
      <c r="GH40" s="86" t="str">
        <f t="shared" si="23"/>
        <v>Fout</v>
      </c>
      <c r="GI40" s="86" t="str">
        <f t="shared" si="24"/>
        <v>Fout</v>
      </c>
      <c r="GJ40" s="86" t="str">
        <f t="shared" si="24"/>
        <v>Fout</v>
      </c>
      <c r="GK40" s="86" t="str">
        <f t="shared" si="24"/>
        <v>Fout</v>
      </c>
      <c r="GL40" s="86" t="str">
        <f t="shared" si="24"/>
        <v>Fout</v>
      </c>
      <c r="GM40" s="86" t="str">
        <f t="shared" si="24"/>
        <v>Fout</v>
      </c>
      <c r="GN40" s="86" t="str">
        <f t="shared" si="24"/>
        <v>Fout</v>
      </c>
      <c r="GO40" s="86" t="str">
        <f t="shared" si="24"/>
        <v>Fout</v>
      </c>
      <c r="GP40" s="86" t="str">
        <f t="shared" si="24"/>
        <v>Fout</v>
      </c>
      <c r="GQ40" s="86" t="str">
        <f t="shared" si="24"/>
        <v>Fout</v>
      </c>
      <c r="GR40" s="86" t="str">
        <f t="shared" si="24"/>
        <v>Fout</v>
      </c>
      <c r="GS40" s="86" t="str">
        <f t="shared" si="25"/>
        <v>Fout</v>
      </c>
      <c r="GT40" s="86" t="str">
        <f t="shared" si="25"/>
        <v>Fout</v>
      </c>
      <c r="GU40" s="86" t="str">
        <f t="shared" si="25"/>
        <v>Fout</v>
      </c>
      <c r="GV40" s="86" t="str">
        <f t="shared" si="25"/>
        <v>Fout</v>
      </c>
      <c r="GW40" s="86" t="str">
        <f t="shared" si="25"/>
        <v>Fout</v>
      </c>
      <c r="GX40" s="86" t="str">
        <f t="shared" si="25"/>
        <v>Fout</v>
      </c>
      <c r="GY40" s="86" t="str">
        <f t="shared" si="25"/>
        <v>Fout</v>
      </c>
      <c r="GZ40" s="86" t="str">
        <f t="shared" si="25"/>
        <v>Fout</v>
      </c>
      <c r="HA40" s="86" t="str">
        <f t="shared" si="25"/>
        <v>Fout</v>
      </c>
      <c r="HB40" s="86" t="str">
        <f t="shared" si="25"/>
        <v>Fout</v>
      </c>
      <c r="HC40" s="86" t="str">
        <f t="shared" si="26"/>
        <v>Fout</v>
      </c>
      <c r="HD40" s="86" t="str">
        <f t="shared" si="26"/>
        <v>Fout</v>
      </c>
      <c r="HE40" s="86" t="str">
        <f t="shared" si="26"/>
        <v>Fout</v>
      </c>
      <c r="HF40" s="86" t="str">
        <f t="shared" si="26"/>
        <v>Fout</v>
      </c>
      <c r="HG40" s="86" t="str">
        <f t="shared" si="26"/>
        <v>Fout</v>
      </c>
      <c r="HH40" s="86" t="str">
        <f t="shared" si="26"/>
        <v>Fout</v>
      </c>
      <c r="HI40" s="86" t="str">
        <f t="shared" si="26"/>
        <v>Fout</v>
      </c>
      <c r="HJ40" s="86" t="str">
        <f t="shared" si="26"/>
        <v>Fout</v>
      </c>
      <c r="HK40" s="86" t="str">
        <f t="shared" si="26"/>
        <v>Fout</v>
      </c>
      <c r="HL40" s="86" t="str">
        <f t="shared" si="26"/>
        <v>Fout</v>
      </c>
      <c r="HM40" s="86" t="str">
        <f t="shared" si="27"/>
        <v>Fout</v>
      </c>
      <c r="HN40" s="86" t="str">
        <f t="shared" si="27"/>
        <v>Fout</v>
      </c>
      <c r="HO40" s="86" t="str">
        <f t="shared" si="27"/>
        <v>Fout</v>
      </c>
      <c r="HP40" s="86" t="str">
        <f t="shared" si="27"/>
        <v>Fout</v>
      </c>
      <c r="HQ40" s="86" t="str">
        <f t="shared" si="27"/>
        <v>Fout</v>
      </c>
      <c r="HR40" s="86" t="str">
        <f t="shared" si="27"/>
        <v>Fout</v>
      </c>
      <c r="HS40" s="86" t="str">
        <f t="shared" si="27"/>
        <v>Fout</v>
      </c>
      <c r="HT40" s="86" t="str">
        <f t="shared" si="27"/>
        <v>Fout</v>
      </c>
      <c r="HU40" s="86" t="str">
        <f t="shared" si="27"/>
        <v>Fout</v>
      </c>
      <c r="HV40" s="86" t="str">
        <f t="shared" si="27"/>
        <v>Fout</v>
      </c>
      <c r="HW40" s="86" t="str">
        <f t="shared" si="28"/>
        <v>Fout</v>
      </c>
      <c r="HX40" s="86" t="str">
        <f t="shared" si="28"/>
        <v>Fout</v>
      </c>
      <c r="HY40" s="86" t="str">
        <f t="shared" si="28"/>
        <v>Fout</v>
      </c>
      <c r="HZ40" s="86" t="str">
        <f t="shared" si="28"/>
        <v>Fout</v>
      </c>
      <c r="IA40" s="86" t="str">
        <f t="shared" si="28"/>
        <v>Fout</v>
      </c>
      <c r="IB40" s="86" t="str">
        <f t="shared" si="28"/>
        <v>Fout</v>
      </c>
      <c r="IC40" s="86" t="str">
        <f t="shared" si="28"/>
        <v>Fout</v>
      </c>
      <c r="ID40" s="86" t="str">
        <f t="shared" si="28"/>
        <v>Fout</v>
      </c>
      <c r="IE40" s="86" t="str">
        <f t="shared" si="28"/>
        <v>Fout</v>
      </c>
      <c r="IF40" s="86" t="str">
        <f t="shared" si="28"/>
        <v>Fout</v>
      </c>
      <c r="IG40" s="86" t="str">
        <f t="shared" si="29"/>
        <v>Fout</v>
      </c>
      <c r="IH40" s="86" t="str">
        <f t="shared" si="29"/>
        <v>Fout</v>
      </c>
      <c r="II40" s="86" t="str">
        <f t="shared" si="29"/>
        <v>Fout</v>
      </c>
      <c r="IJ40" s="86" t="str">
        <f t="shared" si="29"/>
        <v>Fout</v>
      </c>
      <c r="IK40" s="86" t="str">
        <f t="shared" si="29"/>
        <v>Fout</v>
      </c>
      <c r="IL40" s="86" t="str">
        <f t="shared" si="29"/>
        <v>Fout</v>
      </c>
      <c r="IM40" s="86" t="str">
        <f t="shared" si="29"/>
        <v>Fout</v>
      </c>
      <c r="IN40" s="86" t="str">
        <f t="shared" si="29"/>
        <v>Fout</v>
      </c>
      <c r="IO40" s="86" t="str">
        <f t="shared" si="29"/>
        <v>Fout</v>
      </c>
      <c r="IP40" s="86" t="str">
        <f t="shared" si="29"/>
        <v>Fout</v>
      </c>
      <c r="IQ40" s="86" t="str">
        <f t="shared" si="30"/>
        <v>Fout</v>
      </c>
      <c r="IR40" s="86" t="str">
        <f t="shared" si="30"/>
        <v>Fout</v>
      </c>
      <c r="IS40" s="86" t="str">
        <f t="shared" si="30"/>
        <v>Fout</v>
      </c>
      <c r="IT40" s="86" t="str">
        <f t="shared" si="30"/>
        <v>Fout</v>
      </c>
      <c r="IU40" s="86" t="str">
        <f t="shared" si="30"/>
        <v>Fout</v>
      </c>
      <c r="IV40" s="86" t="str">
        <f t="shared" si="30"/>
        <v>Fout</v>
      </c>
      <c r="IW40" s="86" t="str">
        <f t="shared" si="30"/>
        <v>Fout</v>
      </c>
      <c r="IX40" s="86" t="str">
        <f t="shared" si="30"/>
        <v>Fout</v>
      </c>
      <c r="IY40" s="86" t="str">
        <f t="shared" si="30"/>
        <v>Fout</v>
      </c>
      <c r="IZ40" s="86" t="str">
        <f t="shared" si="30"/>
        <v>Fout</v>
      </c>
      <c r="JA40" s="86" t="str">
        <f t="shared" si="31"/>
        <v>Fout</v>
      </c>
      <c r="JB40" s="86" t="str">
        <f t="shared" si="31"/>
        <v>Fout</v>
      </c>
      <c r="JC40" s="86" t="str">
        <f t="shared" si="31"/>
        <v>Fout</v>
      </c>
      <c r="JD40" s="86" t="str">
        <f t="shared" si="31"/>
        <v>Ja</v>
      </c>
      <c r="JE40" s="86" t="str">
        <f t="shared" si="31"/>
        <v>Ja</v>
      </c>
      <c r="JF40" s="86" t="str">
        <f t="shared" si="31"/>
        <v>Ja</v>
      </c>
      <c r="JG40" s="86" t="str">
        <f t="shared" si="31"/>
        <v>Ja</v>
      </c>
      <c r="JH40" s="86" t="str">
        <f t="shared" si="31"/>
        <v>Ja</v>
      </c>
      <c r="JI40" s="86" t="str">
        <f t="shared" si="31"/>
        <v>Ja</v>
      </c>
      <c r="JJ40" s="86" t="str">
        <f t="shared" si="31"/>
        <v>Ja</v>
      </c>
      <c r="JK40" s="86" t="str">
        <f t="shared" si="32"/>
        <v>Ja</v>
      </c>
      <c r="JL40" s="86" t="str">
        <f t="shared" si="32"/>
        <v>Ja</v>
      </c>
      <c r="JM40" s="86" t="str">
        <f t="shared" si="32"/>
        <v>Ja</v>
      </c>
      <c r="JN40" s="86" t="str">
        <f t="shared" si="32"/>
        <v>Ja</v>
      </c>
      <c r="JO40" s="86" t="str">
        <f t="shared" si="32"/>
        <v>Ja</v>
      </c>
      <c r="JP40" s="86" t="str">
        <f t="shared" si="32"/>
        <v>Ja</v>
      </c>
      <c r="JQ40" s="86" t="str">
        <f t="shared" si="32"/>
        <v>Optie</v>
      </c>
      <c r="JR40" s="86" t="str">
        <f t="shared" si="32"/>
        <v>Ja</v>
      </c>
      <c r="JS40" s="86" t="str">
        <f t="shared" si="32"/>
        <v>Nee</v>
      </c>
      <c r="JT40" s="86" t="str">
        <f t="shared" si="32"/>
        <v>Ja</v>
      </c>
      <c r="JU40" s="86" t="str">
        <f t="shared" si="33"/>
        <v>Ja</v>
      </c>
      <c r="JV40" s="86" t="str">
        <f t="shared" si="33"/>
        <v>Ja</v>
      </c>
      <c r="JW40" s="86" t="str">
        <f t="shared" si="33"/>
        <v>Ja</v>
      </c>
      <c r="JX40" s="86" t="str">
        <f t="shared" si="33"/>
        <v>Ja</v>
      </c>
      <c r="JY40" s="86" t="str">
        <f t="shared" si="33"/>
        <v>Ja</v>
      </c>
      <c r="JZ40" s="86" t="str">
        <f t="shared" si="33"/>
        <v>Optie</v>
      </c>
      <c r="KA40" s="86" t="str">
        <f t="shared" si="33"/>
        <v>Optie</v>
      </c>
      <c r="KB40" s="86" t="str">
        <f t="shared" si="33"/>
        <v>Nee</v>
      </c>
      <c r="KC40" s="86" t="str">
        <f t="shared" si="33"/>
        <v>Ja</v>
      </c>
      <c r="KD40" s="86" t="str">
        <f t="shared" si="33"/>
        <v>Ja</v>
      </c>
      <c r="KE40" s="86" t="str">
        <f t="shared" si="34"/>
        <v>Nee</v>
      </c>
      <c r="KF40" s="86" t="str">
        <f t="shared" si="34"/>
        <v>Ja</v>
      </c>
      <c r="KG40" s="86" t="str">
        <f t="shared" si="34"/>
        <v>Nee</v>
      </c>
      <c r="KH40" s="86" t="str">
        <f t="shared" si="34"/>
        <v>Ja</v>
      </c>
      <c r="KI40" s="86" t="str">
        <f t="shared" si="34"/>
        <v>Optie</v>
      </c>
      <c r="KJ40" s="86" t="str">
        <f t="shared" si="34"/>
        <v>Ja</v>
      </c>
      <c r="KK40" s="86" t="str">
        <f t="shared" si="34"/>
        <v>Optie</v>
      </c>
      <c r="KL40" s="86" t="str">
        <f t="shared" si="34"/>
        <v>Ja</v>
      </c>
      <c r="KM40" s="86" t="str">
        <f t="shared" si="34"/>
        <v>Nee</v>
      </c>
      <c r="KN40" s="86" t="str">
        <f t="shared" si="34"/>
        <v>Ja</v>
      </c>
      <c r="KO40" s="86" t="str">
        <f t="shared" si="35"/>
        <v>Optie</v>
      </c>
      <c r="KP40" s="86" t="str">
        <f t="shared" si="35"/>
        <v>Ja</v>
      </c>
      <c r="KQ40" s="86" t="str">
        <f t="shared" si="35"/>
        <v>Ja</v>
      </c>
      <c r="KR40" s="86" t="str">
        <f t="shared" si="35"/>
        <v>Optie</v>
      </c>
      <c r="KS40" s="86" t="str">
        <f t="shared" si="35"/>
        <v>Ja</v>
      </c>
      <c r="KT40" s="86" t="str">
        <f t="shared" si="35"/>
        <v>Ja</v>
      </c>
      <c r="KU40" s="86" t="str">
        <f t="shared" si="35"/>
        <v>Ja</v>
      </c>
      <c r="KV40" s="86" t="str">
        <f t="shared" si="35"/>
        <v>Ja</v>
      </c>
      <c r="KW40" s="86" t="str">
        <f t="shared" si="35"/>
        <v>Ja</v>
      </c>
      <c r="KX40" s="86" t="str">
        <f t="shared" si="35"/>
        <v>Ja</v>
      </c>
      <c r="KY40" s="86" t="str">
        <f t="shared" si="36"/>
        <v>Nee</v>
      </c>
      <c r="KZ40" s="86" t="str">
        <f t="shared" si="36"/>
        <v>Nee</v>
      </c>
      <c r="LA40" s="86" t="str">
        <f t="shared" si="36"/>
        <v>Optie</v>
      </c>
      <c r="LB40" s="86" t="str">
        <f t="shared" si="36"/>
        <v>Optie</v>
      </c>
      <c r="LC40" s="86" t="str">
        <f t="shared" si="36"/>
        <v>Fout</v>
      </c>
      <c r="LD40" s="86" t="str">
        <f t="shared" si="36"/>
        <v>Fout</v>
      </c>
      <c r="LE40" s="86" t="str">
        <f t="shared" si="36"/>
        <v>Fout</v>
      </c>
      <c r="LF40" s="86" t="str">
        <f t="shared" si="36"/>
        <v>Fout</v>
      </c>
      <c r="LG40" s="86" t="str">
        <f t="shared" si="36"/>
        <v>Fout</v>
      </c>
      <c r="LH40" s="86" t="str">
        <f t="shared" si="36"/>
        <v>Fout</v>
      </c>
      <c r="LI40" s="86" t="str">
        <f t="shared" si="37"/>
        <v>Fout</v>
      </c>
      <c r="LJ40" s="86" t="str">
        <f t="shared" si="37"/>
        <v>Fout</v>
      </c>
      <c r="LK40" s="86" t="str">
        <f t="shared" si="37"/>
        <v>Fout</v>
      </c>
      <c r="LL40" s="86" t="str">
        <f t="shared" si="37"/>
        <v>Fout</v>
      </c>
      <c r="LM40" s="86" t="str">
        <f t="shared" si="37"/>
        <v>Fout</v>
      </c>
      <c r="LN40" s="86" t="str">
        <f t="shared" si="37"/>
        <v>Fout</v>
      </c>
      <c r="LO40" s="86" t="str">
        <f t="shared" si="37"/>
        <v>Fout</v>
      </c>
      <c r="LP40" s="86" t="str">
        <f t="shared" si="37"/>
        <v>Fout</v>
      </c>
      <c r="LQ40" s="86" t="str">
        <f t="shared" si="37"/>
        <v>Fout</v>
      </c>
      <c r="LR40" s="86" t="str">
        <f t="shared" si="37"/>
        <v>Fout</v>
      </c>
      <c r="LS40" s="86" t="str">
        <f t="shared" si="38"/>
        <v>Fout</v>
      </c>
      <c r="LT40" s="86" t="str">
        <f t="shared" si="38"/>
        <v>Fout</v>
      </c>
      <c r="LU40" s="86" t="str">
        <f t="shared" si="38"/>
        <v>Fout</v>
      </c>
      <c r="LV40" s="86" t="str">
        <f t="shared" si="38"/>
        <v>Fout</v>
      </c>
      <c r="LW40" s="86" t="str">
        <f t="shared" si="38"/>
        <v>Fout</v>
      </c>
      <c r="LX40" s="86" t="str">
        <f t="shared" si="38"/>
        <v>Fout</v>
      </c>
      <c r="LY40" s="86" t="str">
        <f t="shared" si="38"/>
        <v>Fout</v>
      </c>
      <c r="LZ40" s="86" t="str">
        <f t="shared" si="38"/>
        <v>Fout</v>
      </c>
      <c r="MA40" s="86" t="str">
        <f t="shared" si="38"/>
        <v>Fout</v>
      </c>
      <c r="MB40" s="86" t="str">
        <f t="shared" si="38"/>
        <v>Fout</v>
      </c>
      <c r="MC40" s="86" t="str">
        <f t="shared" si="39"/>
        <v>Fout</v>
      </c>
      <c r="MD40" s="86" t="str">
        <f t="shared" si="39"/>
        <v>Fout</v>
      </c>
      <c r="ME40" s="86" t="str">
        <f t="shared" si="39"/>
        <v>Fout</v>
      </c>
      <c r="MF40" s="86" t="str">
        <f t="shared" si="39"/>
        <v>Fout</v>
      </c>
      <c r="MG40" s="86" t="str">
        <f t="shared" si="39"/>
        <v>Fout</v>
      </c>
      <c r="MH40" s="86" t="str">
        <f t="shared" si="39"/>
        <v>Fout</v>
      </c>
      <c r="MI40" s="86" t="str">
        <f t="shared" si="39"/>
        <v>Fout</v>
      </c>
      <c r="MJ40" s="86" t="str">
        <f t="shared" si="39"/>
        <v>Fout</v>
      </c>
      <c r="MK40" s="86" t="str">
        <f t="shared" si="39"/>
        <v>Fout</v>
      </c>
      <c r="ML40" s="86" t="str">
        <f t="shared" si="39"/>
        <v>Fout</v>
      </c>
      <c r="MM40" s="86" t="str">
        <f t="shared" si="40"/>
        <v>Fout</v>
      </c>
      <c r="MN40" s="86" t="str">
        <f t="shared" si="40"/>
        <v>Fout</v>
      </c>
      <c r="MO40" s="86" t="str">
        <f t="shared" si="40"/>
        <v>Fout</v>
      </c>
      <c r="MP40" s="86" t="str">
        <f t="shared" si="40"/>
        <v>Fout</v>
      </c>
      <c r="MQ40" s="86" t="str">
        <f t="shared" si="40"/>
        <v>Fout</v>
      </c>
      <c r="MR40" s="86" t="str">
        <f t="shared" si="40"/>
        <v>Fout</v>
      </c>
      <c r="MS40" s="86" t="str">
        <f t="shared" si="40"/>
        <v>Fout</v>
      </c>
      <c r="MT40" s="86" t="str">
        <f t="shared" si="40"/>
        <v>Fout</v>
      </c>
      <c r="MU40" s="86" t="str">
        <f t="shared" si="40"/>
        <v>Fout</v>
      </c>
      <c r="MV40" s="86" t="str">
        <f t="shared" si="40"/>
        <v>Fout</v>
      </c>
      <c r="MW40" s="86" t="str">
        <f t="shared" si="41"/>
        <v>Fout</v>
      </c>
      <c r="MX40" s="86" t="str">
        <f t="shared" si="41"/>
        <v>Fout</v>
      </c>
      <c r="MY40" s="86" t="str">
        <f t="shared" si="41"/>
        <v>Fout</v>
      </c>
      <c r="MZ40" s="86" t="str">
        <f t="shared" si="41"/>
        <v>Fout</v>
      </c>
      <c r="NA40" s="86" t="str">
        <f t="shared" si="41"/>
        <v>Fout</v>
      </c>
      <c r="NB40" s="86" t="str">
        <f t="shared" si="41"/>
        <v>Fout</v>
      </c>
      <c r="NC40" s="86" t="str">
        <f t="shared" si="41"/>
        <v>Fout</v>
      </c>
      <c r="ND40" s="86" t="str">
        <f t="shared" si="41"/>
        <v>Ja</v>
      </c>
      <c r="NE40" s="86" t="str">
        <f t="shared" si="41"/>
        <v>Ja</v>
      </c>
      <c r="NF40" s="86" t="str">
        <f t="shared" si="41"/>
        <v>Ja</v>
      </c>
      <c r="NG40" s="86" t="str">
        <f t="shared" si="42"/>
        <v>Optie</v>
      </c>
      <c r="NH40" s="86" t="str">
        <f t="shared" si="42"/>
        <v>Ja</v>
      </c>
      <c r="NI40" s="86" t="str">
        <f t="shared" si="42"/>
        <v>Ja</v>
      </c>
      <c r="NJ40" s="86" t="str">
        <f t="shared" si="42"/>
        <v>Ja</v>
      </c>
      <c r="NK40" s="86" t="str">
        <f t="shared" si="42"/>
        <v>Ja</v>
      </c>
      <c r="NL40" s="86" t="str">
        <f t="shared" si="42"/>
        <v>Ja</v>
      </c>
      <c r="NM40" s="86" t="str">
        <f t="shared" si="42"/>
        <v>Optie</v>
      </c>
      <c r="NN40" s="86" t="str">
        <f t="shared" si="42"/>
        <v>Ja</v>
      </c>
      <c r="NO40" s="86" t="str">
        <f t="shared" si="42"/>
        <v>Ja</v>
      </c>
      <c r="NP40" s="86" t="str">
        <f t="shared" si="42"/>
        <v>Ja</v>
      </c>
      <c r="NQ40" s="86" t="str">
        <f t="shared" si="43"/>
        <v>Optie</v>
      </c>
      <c r="NR40" s="86" t="str">
        <f t="shared" si="43"/>
        <v>Optie</v>
      </c>
      <c r="NS40" s="86" t="str">
        <f t="shared" si="43"/>
        <v>Ja</v>
      </c>
      <c r="NT40" s="86" t="str">
        <f t="shared" si="43"/>
        <v>Ja</v>
      </c>
      <c r="NU40" s="86" t="str">
        <f t="shared" si="43"/>
        <v>Ja</v>
      </c>
      <c r="NV40" s="86" t="str">
        <f t="shared" si="43"/>
        <v>Ja</v>
      </c>
      <c r="NW40" s="86" t="str">
        <f t="shared" si="43"/>
        <v>Optie</v>
      </c>
      <c r="NX40" s="86" t="str">
        <f t="shared" si="43"/>
        <v>Ja</v>
      </c>
      <c r="NY40" s="86" t="str">
        <f t="shared" si="43"/>
        <v>Ja</v>
      </c>
      <c r="NZ40" s="86" t="str">
        <f t="shared" si="43"/>
        <v>Ja</v>
      </c>
      <c r="OA40" s="86" t="str">
        <f t="shared" si="44"/>
        <v>Ja</v>
      </c>
      <c r="OB40" s="86" t="str">
        <f t="shared" si="44"/>
        <v>Ja</v>
      </c>
      <c r="OC40" s="86" t="str">
        <f t="shared" si="44"/>
        <v>Ja</v>
      </c>
      <c r="OD40" s="86" t="str">
        <f t="shared" si="44"/>
        <v>Optie</v>
      </c>
      <c r="OE40" s="86" t="str">
        <f t="shared" si="44"/>
        <v>Ja</v>
      </c>
      <c r="OF40" s="86" t="str">
        <f t="shared" si="44"/>
        <v>Ja</v>
      </c>
      <c r="OG40" s="86" t="str">
        <f t="shared" si="44"/>
        <v>Ja</v>
      </c>
      <c r="OH40" s="86" t="str">
        <f t="shared" si="44"/>
        <v>Ja</v>
      </c>
      <c r="OI40" s="86" t="str">
        <f t="shared" si="44"/>
        <v>Ja</v>
      </c>
      <c r="OJ40" s="86" t="str">
        <f t="shared" si="44"/>
        <v>Ja</v>
      </c>
      <c r="OK40" s="86" t="str">
        <f t="shared" si="45"/>
        <v>Ja</v>
      </c>
      <c r="OL40" s="86" t="str">
        <f t="shared" si="45"/>
        <v>Ja</v>
      </c>
      <c r="OM40" s="86" t="str">
        <f t="shared" si="45"/>
        <v>Optie</v>
      </c>
      <c r="ON40" s="86" t="str">
        <f t="shared" si="45"/>
        <v>Ja</v>
      </c>
      <c r="OO40" s="86" t="str">
        <f t="shared" si="45"/>
        <v>Optie</v>
      </c>
      <c r="OP40" s="86" t="str">
        <f t="shared" si="45"/>
        <v>Ja</v>
      </c>
      <c r="OQ40" s="86" t="str">
        <f t="shared" si="45"/>
        <v>Nee</v>
      </c>
      <c r="OR40" s="86" t="str">
        <f t="shared" si="45"/>
        <v>Optie</v>
      </c>
      <c r="OS40" s="86" t="str">
        <f t="shared" si="45"/>
        <v>Ja</v>
      </c>
      <c r="OT40" s="86" t="str">
        <f t="shared" si="45"/>
        <v>Ja</v>
      </c>
      <c r="OU40" s="86" t="str">
        <f t="shared" si="46"/>
        <v>Ja</v>
      </c>
      <c r="OV40" s="86" t="str">
        <f t="shared" si="46"/>
        <v>Ja</v>
      </c>
      <c r="OW40" s="86" t="str">
        <f t="shared" si="46"/>
        <v>Optie</v>
      </c>
      <c r="OX40" s="86" t="str">
        <f t="shared" si="46"/>
        <v>Ja</v>
      </c>
      <c r="OY40" s="86" t="str">
        <f t="shared" si="46"/>
        <v>Ja</v>
      </c>
      <c r="OZ40" s="86" t="str">
        <f t="shared" si="46"/>
        <v>Ja</v>
      </c>
      <c r="PA40" s="86" t="str">
        <f t="shared" si="46"/>
        <v>Ja</v>
      </c>
      <c r="PB40" s="86" t="str">
        <f t="shared" si="46"/>
        <v>Ja</v>
      </c>
      <c r="PC40" s="86" t="str">
        <f t="shared" si="46"/>
        <v>Ja</v>
      </c>
      <c r="PD40" s="86" t="str">
        <f t="shared" si="46"/>
        <v>Ja</v>
      </c>
      <c r="PE40" s="86" t="str">
        <f t="shared" si="46"/>
        <v>Ja</v>
      </c>
      <c r="PF40" s="86" t="str">
        <f t="shared" si="46"/>
        <v>Nee</v>
      </c>
    </row>
    <row r="41" spans="1:422" x14ac:dyDescent="0.25">
      <c r="A41" s="86"/>
      <c r="B41" s="225" t="s">
        <v>887</v>
      </c>
      <c r="C41" s="225" t="s">
        <v>485</v>
      </c>
      <c r="D41" s="86" t="s">
        <v>329</v>
      </c>
      <c r="E41" s="86" t="s">
        <v>485</v>
      </c>
      <c r="F41" s="86" t="s">
        <v>329</v>
      </c>
      <c r="G41" s="86" t="s">
        <v>483</v>
      </c>
      <c r="H41" s="86" t="s">
        <v>482</v>
      </c>
      <c r="I41" s="224" t="s">
        <v>337</v>
      </c>
      <c r="J41" s="224" t="s">
        <v>901</v>
      </c>
      <c r="K41" s="224" t="s">
        <v>905</v>
      </c>
      <c r="L41" s="110">
        <v>22</v>
      </c>
      <c r="M41" s="224"/>
      <c r="N41" s="224"/>
      <c r="O41" s="224"/>
      <c r="P41" s="223" t="s">
        <v>508</v>
      </c>
      <c r="Q41" s="86" t="str">
        <f t="shared" si="7"/>
        <v>Ja</v>
      </c>
      <c r="R41" s="86" t="str">
        <f t="shared" si="7"/>
        <v>Ja</v>
      </c>
      <c r="S41" s="86" t="str">
        <f t="shared" si="7"/>
        <v>Optie</v>
      </c>
      <c r="T41" s="86" t="str">
        <f t="shared" si="7"/>
        <v>Ja</v>
      </c>
      <c r="U41" s="86" t="str">
        <f t="shared" si="7"/>
        <v>Ja</v>
      </c>
      <c r="V41" s="86" t="str">
        <f t="shared" si="7"/>
        <v>Ja</v>
      </c>
      <c r="W41" s="86" t="str">
        <f t="shared" si="7"/>
        <v>Optie</v>
      </c>
      <c r="X41" s="86" t="str">
        <f t="shared" si="7"/>
        <v>Ja</v>
      </c>
      <c r="Y41" s="86" t="str">
        <f t="shared" si="7"/>
        <v>Optie</v>
      </c>
      <c r="Z41" s="86" t="str">
        <f t="shared" si="7"/>
        <v>Optie</v>
      </c>
      <c r="AA41" s="86" t="str">
        <f t="shared" si="8"/>
        <v>Optie</v>
      </c>
      <c r="AB41" s="86" t="str">
        <f t="shared" si="8"/>
        <v>Fout</v>
      </c>
      <c r="AC41" s="86" t="str">
        <f t="shared" si="8"/>
        <v>Fout</v>
      </c>
      <c r="AD41" s="86" t="str">
        <f t="shared" si="8"/>
        <v>Fout</v>
      </c>
      <c r="AE41" s="86" t="str">
        <f t="shared" si="8"/>
        <v>Fout</v>
      </c>
      <c r="AF41" s="86" t="str">
        <f t="shared" si="8"/>
        <v>Fout</v>
      </c>
      <c r="AG41" s="86" t="str">
        <f t="shared" si="8"/>
        <v>Fout</v>
      </c>
      <c r="AH41" s="86" t="str">
        <f t="shared" si="8"/>
        <v>Fout</v>
      </c>
      <c r="AI41" s="86" t="str">
        <f t="shared" si="8"/>
        <v>Fout</v>
      </c>
      <c r="AJ41" s="86" t="str">
        <f t="shared" si="8"/>
        <v>Fout</v>
      </c>
      <c r="AK41" s="86" t="str">
        <f t="shared" si="9"/>
        <v>Fout</v>
      </c>
      <c r="AL41" s="86" t="str">
        <f t="shared" si="9"/>
        <v>Fout</v>
      </c>
      <c r="AM41" s="86" t="str">
        <f t="shared" si="9"/>
        <v>Fout</v>
      </c>
      <c r="AN41" s="86" t="str">
        <f t="shared" si="9"/>
        <v>Fout</v>
      </c>
      <c r="AO41" s="86" t="str">
        <f t="shared" si="9"/>
        <v>Fout</v>
      </c>
      <c r="AP41" s="86" t="str">
        <f t="shared" si="9"/>
        <v>Fout</v>
      </c>
      <c r="AQ41" s="86" t="str">
        <f t="shared" si="9"/>
        <v>Fout</v>
      </c>
      <c r="AR41" s="86" t="str">
        <f t="shared" si="9"/>
        <v>Fout</v>
      </c>
      <c r="AS41" s="86" t="str">
        <f t="shared" si="9"/>
        <v>Fout</v>
      </c>
      <c r="AT41" s="86" t="str">
        <f t="shared" si="9"/>
        <v>Ja</v>
      </c>
      <c r="AU41" s="86" t="str">
        <f t="shared" si="10"/>
        <v>Nee</v>
      </c>
      <c r="AV41" s="86" t="str">
        <f t="shared" si="10"/>
        <v>Ja</v>
      </c>
      <c r="AW41" s="86" t="str">
        <f t="shared" si="10"/>
        <v>Ja</v>
      </c>
      <c r="AX41" s="86" t="str">
        <f t="shared" si="10"/>
        <v>Ja</v>
      </c>
      <c r="AY41" s="86" t="str">
        <f t="shared" si="10"/>
        <v>Fout</v>
      </c>
      <c r="AZ41" s="86" t="str">
        <f t="shared" si="10"/>
        <v>Fout</v>
      </c>
      <c r="BA41" s="86" t="str">
        <f t="shared" si="10"/>
        <v>Fout</v>
      </c>
      <c r="BB41" s="86" t="str">
        <f t="shared" si="10"/>
        <v>Fout</v>
      </c>
      <c r="BC41" s="86" t="str">
        <f t="shared" si="10"/>
        <v>Fout</v>
      </c>
      <c r="BD41" s="86" t="str">
        <f t="shared" si="10"/>
        <v>Fout</v>
      </c>
      <c r="BE41" s="86" t="str">
        <f t="shared" si="11"/>
        <v>Fout</v>
      </c>
      <c r="BF41" s="86" t="str">
        <f t="shared" si="11"/>
        <v>Fout</v>
      </c>
      <c r="BG41" s="86" t="str">
        <f t="shared" si="11"/>
        <v>Fout</v>
      </c>
      <c r="BH41" s="86" t="str">
        <f t="shared" si="11"/>
        <v>Fout</v>
      </c>
      <c r="BI41" s="86" t="str">
        <f t="shared" si="11"/>
        <v>Fout</v>
      </c>
      <c r="BJ41" s="86" t="str">
        <f t="shared" si="11"/>
        <v>Fout</v>
      </c>
      <c r="BK41" s="86" t="str">
        <f t="shared" si="11"/>
        <v>Fout</v>
      </c>
      <c r="BL41" s="86" t="str">
        <f t="shared" si="11"/>
        <v>Fout</v>
      </c>
      <c r="BM41" s="86" t="str">
        <f t="shared" si="11"/>
        <v>Fout</v>
      </c>
      <c r="BN41" s="86" t="str">
        <f t="shared" si="11"/>
        <v>Fout</v>
      </c>
      <c r="BO41" s="86" t="str">
        <f t="shared" si="12"/>
        <v>Fout</v>
      </c>
      <c r="BP41" s="86" t="str">
        <f t="shared" si="12"/>
        <v>Fout</v>
      </c>
      <c r="BQ41" s="86" t="str">
        <f t="shared" si="12"/>
        <v>Fout</v>
      </c>
      <c r="BR41" s="86" t="str">
        <f t="shared" si="12"/>
        <v>Fout</v>
      </c>
      <c r="BS41" s="86" t="str">
        <f t="shared" si="12"/>
        <v>Fout</v>
      </c>
      <c r="BT41" s="86" t="str">
        <f t="shared" si="12"/>
        <v>Fout</v>
      </c>
      <c r="BU41" s="86" t="str">
        <f t="shared" si="12"/>
        <v>Fout</v>
      </c>
      <c r="BV41" s="86" t="str">
        <f t="shared" si="12"/>
        <v>Fout</v>
      </c>
      <c r="BW41" s="86" t="str">
        <f t="shared" si="12"/>
        <v>Fout</v>
      </c>
      <c r="BX41" s="86" t="str">
        <f t="shared" si="12"/>
        <v>Fout</v>
      </c>
      <c r="BY41" s="86" t="str">
        <f t="shared" si="13"/>
        <v>Fout</v>
      </c>
      <c r="BZ41" s="86" t="str">
        <f t="shared" si="13"/>
        <v>Fout</v>
      </c>
      <c r="CA41" s="86" t="str">
        <f t="shared" si="13"/>
        <v>Fout</v>
      </c>
      <c r="CB41" s="86" t="str">
        <f t="shared" si="13"/>
        <v>Fout</v>
      </c>
      <c r="CC41" s="86" t="str">
        <f t="shared" si="13"/>
        <v>Fout</v>
      </c>
      <c r="CD41" s="86" t="str">
        <f t="shared" si="13"/>
        <v>Fout</v>
      </c>
      <c r="CE41" s="86" t="str">
        <f t="shared" si="13"/>
        <v>Fout</v>
      </c>
      <c r="CF41" s="86" t="str">
        <f t="shared" si="13"/>
        <v>Fout</v>
      </c>
      <c r="CG41" s="86" t="str">
        <f t="shared" si="13"/>
        <v>Fout</v>
      </c>
      <c r="CH41" s="86" t="str">
        <f t="shared" si="13"/>
        <v>Fout</v>
      </c>
      <c r="CI41" s="86" t="str">
        <f t="shared" si="14"/>
        <v>Fout</v>
      </c>
      <c r="CJ41" s="86" t="str">
        <f t="shared" si="14"/>
        <v>Ja</v>
      </c>
      <c r="CK41" s="86" t="str">
        <f t="shared" si="14"/>
        <v>Ja</v>
      </c>
      <c r="CL41" s="86" t="str">
        <f t="shared" si="14"/>
        <v>Ja</v>
      </c>
      <c r="CM41" s="86" t="str">
        <f t="shared" si="14"/>
        <v>Ja</v>
      </c>
      <c r="CN41" s="86" t="str">
        <f t="shared" si="14"/>
        <v>Ja</v>
      </c>
      <c r="CO41" s="86" t="str">
        <f t="shared" si="14"/>
        <v>Ja</v>
      </c>
      <c r="CP41" s="86" t="str">
        <f t="shared" si="14"/>
        <v>Ja</v>
      </c>
      <c r="CQ41" s="86" t="str">
        <f t="shared" si="14"/>
        <v>Ja</v>
      </c>
      <c r="CR41" s="86" t="str">
        <f t="shared" si="14"/>
        <v>Nee</v>
      </c>
      <c r="CS41" s="86" t="str">
        <f t="shared" si="15"/>
        <v>Nee</v>
      </c>
      <c r="CT41" s="86" t="str">
        <f t="shared" si="15"/>
        <v>Optie</v>
      </c>
      <c r="CU41" s="86" t="str">
        <f t="shared" si="15"/>
        <v>Ja</v>
      </c>
      <c r="CV41" s="86" t="str">
        <f t="shared" si="15"/>
        <v>Optie</v>
      </c>
      <c r="CW41" s="86" t="str">
        <f t="shared" si="15"/>
        <v>Ja</v>
      </c>
      <c r="CX41" s="86" t="str">
        <f t="shared" si="15"/>
        <v>Ja</v>
      </c>
      <c r="CY41" s="86" t="str">
        <f t="shared" si="15"/>
        <v>Ja</v>
      </c>
      <c r="CZ41" s="86" t="str">
        <f t="shared" si="15"/>
        <v>Optie</v>
      </c>
      <c r="DA41" s="86" t="str">
        <f t="shared" si="15"/>
        <v>Ja</v>
      </c>
      <c r="DB41" s="86" t="str">
        <f t="shared" si="15"/>
        <v>Optie</v>
      </c>
      <c r="DC41" s="86" t="str">
        <f t="shared" si="16"/>
        <v>Ja</v>
      </c>
      <c r="DD41" s="86" t="str">
        <f t="shared" si="16"/>
        <v>Ja</v>
      </c>
      <c r="DE41" s="86" t="str">
        <f t="shared" si="16"/>
        <v>Ja</v>
      </c>
      <c r="DF41" s="86" t="str">
        <f t="shared" si="16"/>
        <v>Ja</v>
      </c>
      <c r="DG41" s="86" t="str">
        <f t="shared" si="16"/>
        <v>Ja</v>
      </c>
      <c r="DH41" s="86" t="str">
        <f t="shared" si="16"/>
        <v>Nee</v>
      </c>
      <c r="DI41" s="86" t="str">
        <f t="shared" si="16"/>
        <v>Ja</v>
      </c>
      <c r="DJ41" s="86" t="str">
        <f t="shared" si="16"/>
        <v>Ja</v>
      </c>
      <c r="DK41" s="86" t="str">
        <f t="shared" si="16"/>
        <v>Optie</v>
      </c>
      <c r="DL41" s="86" t="str">
        <f t="shared" si="16"/>
        <v>Ja</v>
      </c>
      <c r="DM41" s="86" t="str">
        <f t="shared" si="16"/>
        <v>Ja</v>
      </c>
      <c r="DN41" s="86" t="str">
        <f t="shared" si="16"/>
        <v>Fout</v>
      </c>
      <c r="DO41" s="86" t="str">
        <f t="shared" si="16"/>
        <v>Fout</v>
      </c>
      <c r="DP41" s="223" t="s">
        <v>893</v>
      </c>
      <c r="DQ41" s="86" t="str">
        <f t="shared" si="17"/>
        <v>Ja</v>
      </c>
      <c r="DR41" s="86" t="str">
        <f t="shared" si="17"/>
        <v>Ja</v>
      </c>
      <c r="DS41" s="86" t="str">
        <f t="shared" si="17"/>
        <v>Optie</v>
      </c>
      <c r="DT41" s="86" t="str">
        <f t="shared" si="17"/>
        <v>Ja</v>
      </c>
      <c r="DU41" s="86" t="str">
        <f t="shared" si="17"/>
        <v>Ja</v>
      </c>
      <c r="DV41" s="86" t="str">
        <f t="shared" si="17"/>
        <v>Ja</v>
      </c>
      <c r="DW41" s="86" t="str">
        <f t="shared" si="17"/>
        <v>Optie</v>
      </c>
      <c r="DX41" s="86" t="str">
        <f t="shared" si="17"/>
        <v>Ja</v>
      </c>
      <c r="DY41" s="86" t="str">
        <f t="shared" si="17"/>
        <v>Optie</v>
      </c>
      <c r="DZ41" s="86" t="str">
        <f t="shared" si="17"/>
        <v>Optie</v>
      </c>
      <c r="EA41" s="86" t="str">
        <f t="shared" si="18"/>
        <v>Ja</v>
      </c>
      <c r="EB41" s="86" t="str">
        <f t="shared" si="18"/>
        <v>Ja</v>
      </c>
      <c r="EC41" s="86" t="str">
        <f t="shared" si="18"/>
        <v>Ja</v>
      </c>
      <c r="ED41" s="86" t="str">
        <f t="shared" si="18"/>
        <v>Ja</v>
      </c>
      <c r="EE41" s="86" t="str">
        <f t="shared" si="18"/>
        <v>Ja</v>
      </c>
      <c r="EF41" s="86" t="str">
        <f t="shared" si="18"/>
        <v>Optie</v>
      </c>
      <c r="EG41" s="86" t="str">
        <f t="shared" si="18"/>
        <v>Ja</v>
      </c>
      <c r="EH41" s="86" t="str">
        <f t="shared" si="18"/>
        <v>Optie</v>
      </c>
      <c r="EI41" s="86" t="str">
        <f t="shared" si="18"/>
        <v>Ja</v>
      </c>
      <c r="EJ41" s="86" t="str">
        <f t="shared" si="18"/>
        <v>Ja</v>
      </c>
      <c r="EK41" s="86" t="str">
        <f t="shared" si="19"/>
        <v>Nee</v>
      </c>
      <c r="EL41" s="86" t="str">
        <f t="shared" si="19"/>
        <v>Ja</v>
      </c>
      <c r="EM41" s="86" t="str">
        <f t="shared" si="19"/>
        <v>Fout</v>
      </c>
      <c r="EN41" s="86" t="str">
        <f t="shared" si="19"/>
        <v>Fout</v>
      </c>
      <c r="EO41" s="86" t="str">
        <f t="shared" si="19"/>
        <v>Fout</v>
      </c>
      <c r="EP41" s="86" t="str">
        <f t="shared" si="19"/>
        <v>Fout</v>
      </c>
      <c r="EQ41" s="86" t="str">
        <f t="shared" si="19"/>
        <v>Fout</v>
      </c>
      <c r="ER41" s="86" t="str">
        <f t="shared" si="19"/>
        <v>Fout</v>
      </c>
      <c r="ES41" s="86" t="str">
        <f t="shared" si="19"/>
        <v>Fout</v>
      </c>
      <c r="ET41" s="86" t="str">
        <f t="shared" si="19"/>
        <v>Fout</v>
      </c>
      <c r="EU41" s="86" t="str">
        <f t="shared" si="20"/>
        <v>Fout</v>
      </c>
      <c r="EV41" s="86" t="str">
        <f t="shared" si="20"/>
        <v>Fout</v>
      </c>
      <c r="EW41" s="86" t="str">
        <f t="shared" si="20"/>
        <v>Fout</v>
      </c>
      <c r="EX41" s="86" t="str">
        <f t="shared" si="20"/>
        <v>Fout</v>
      </c>
      <c r="EY41" s="86" t="str">
        <f t="shared" si="20"/>
        <v>Fout</v>
      </c>
      <c r="EZ41" s="86" t="str">
        <f t="shared" si="20"/>
        <v>Fout</v>
      </c>
      <c r="FA41" s="86" t="str">
        <f t="shared" si="20"/>
        <v>Fout</v>
      </c>
      <c r="FB41" s="86" t="str">
        <f t="shared" si="20"/>
        <v>Fout</v>
      </c>
      <c r="FC41" s="86" t="str">
        <f t="shared" si="20"/>
        <v>Fout</v>
      </c>
      <c r="FD41" s="86" t="str">
        <f t="shared" si="20"/>
        <v>Fout</v>
      </c>
      <c r="FE41" s="86" t="str">
        <f t="shared" si="21"/>
        <v>Fout</v>
      </c>
      <c r="FF41" s="86" t="str">
        <f t="shared" si="21"/>
        <v>Fout</v>
      </c>
      <c r="FG41" s="86" t="str">
        <f t="shared" si="21"/>
        <v>Fout</v>
      </c>
      <c r="FH41" s="86" t="str">
        <f t="shared" si="21"/>
        <v>Fout</v>
      </c>
      <c r="FI41" s="86" t="str">
        <f t="shared" si="21"/>
        <v>Fout</v>
      </c>
      <c r="FJ41" s="86" t="str">
        <f t="shared" si="21"/>
        <v>Fout</v>
      </c>
      <c r="FK41" s="86" t="str">
        <f t="shared" si="21"/>
        <v>Fout</v>
      </c>
      <c r="FL41" s="86" t="str">
        <f t="shared" si="21"/>
        <v>Fout</v>
      </c>
      <c r="FM41" s="86" t="str">
        <f t="shared" si="21"/>
        <v>Fout</v>
      </c>
      <c r="FN41" s="86" t="str">
        <f t="shared" si="21"/>
        <v>Fout</v>
      </c>
      <c r="FO41" s="86" t="str">
        <f t="shared" si="22"/>
        <v>Fout</v>
      </c>
      <c r="FP41" s="86" t="str">
        <f t="shared" si="22"/>
        <v>Fout</v>
      </c>
      <c r="FQ41" s="86" t="str">
        <f t="shared" si="22"/>
        <v>Fout</v>
      </c>
      <c r="FR41" s="86" t="str">
        <f t="shared" si="22"/>
        <v>Fout</v>
      </c>
      <c r="FS41" s="86" t="str">
        <f t="shared" si="22"/>
        <v>Fout</v>
      </c>
      <c r="FT41" s="86" t="str">
        <f t="shared" si="22"/>
        <v>Fout</v>
      </c>
      <c r="FU41" s="86" t="str">
        <f t="shared" si="22"/>
        <v>Fout</v>
      </c>
      <c r="FV41" s="86" t="str">
        <f t="shared" si="22"/>
        <v>Fout</v>
      </c>
      <c r="FW41" s="86" t="str">
        <f t="shared" si="22"/>
        <v>Fout</v>
      </c>
      <c r="FX41" s="86" t="str">
        <f t="shared" si="22"/>
        <v>Fout</v>
      </c>
      <c r="FY41" s="86" t="str">
        <f t="shared" si="23"/>
        <v>Fout</v>
      </c>
      <c r="FZ41" s="86" t="str">
        <f t="shared" si="23"/>
        <v>Fout</v>
      </c>
      <c r="GA41" s="86" t="str">
        <f t="shared" si="23"/>
        <v>Fout</v>
      </c>
      <c r="GB41" s="86" t="str">
        <f t="shared" si="23"/>
        <v>Fout</v>
      </c>
      <c r="GC41" s="86" t="str">
        <f t="shared" si="23"/>
        <v>Fout</v>
      </c>
      <c r="GD41" s="86" t="str">
        <f t="shared" si="23"/>
        <v>Fout</v>
      </c>
      <c r="GE41" s="86" t="str">
        <f t="shared" si="23"/>
        <v>Fout</v>
      </c>
      <c r="GF41" s="86" t="str">
        <f t="shared" si="23"/>
        <v>Fout</v>
      </c>
      <c r="GG41" s="86" t="str">
        <f t="shared" si="23"/>
        <v>Fout</v>
      </c>
      <c r="GH41" s="86" t="str">
        <f t="shared" si="23"/>
        <v>Fout</v>
      </c>
      <c r="GI41" s="86" t="str">
        <f t="shared" si="24"/>
        <v>Fout</v>
      </c>
      <c r="GJ41" s="86" t="str">
        <f t="shared" si="24"/>
        <v>Fout</v>
      </c>
      <c r="GK41" s="86" t="str">
        <f t="shared" si="24"/>
        <v>Fout</v>
      </c>
      <c r="GL41" s="86" t="str">
        <f t="shared" si="24"/>
        <v>Fout</v>
      </c>
      <c r="GM41" s="86" t="str">
        <f t="shared" si="24"/>
        <v>Fout</v>
      </c>
      <c r="GN41" s="86" t="str">
        <f t="shared" si="24"/>
        <v>Fout</v>
      </c>
      <c r="GO41" s="86" t="str">
        <f t="shared" si="24"/>
        <v>Fout</v>
      </c>
      <c r="GP41" s="86" t="str">
        <f t="shared" si="24"/>
        <v>Fout</v>
      </c>
      <c r="GQ41" s="86" t="str">
        <f t="shared" si="24"/>
        <v>Fout</v>
      </c>
      <c r="GR41" s="86" t="str">
        <f t="shared" si="24"/>
        <v>Fout</v>
      </c>
      <c r="GS41" s="86" t="str">
        <f t="shared" si="25"/>
        <v>Fout</v>
      </c>
      <c r="GT41" s="86" t="str">
        <f t="shared" si="25"/>
        <v>Fout</v>
      </c>
      <c r="GU41" s="86" t="str">
        <f t="shared" si="25"/>
        <v>Fout</v>
      </c>
      <c r="GV41" s="86" t="str">
        <f t="shared" si="25"/>
        <v>Fout</v>
      </c>
      <c r="GW41" s="86" t="str">
        <f t="shared" si="25"/>
        <v>Fout</v>
      </c>
      <c r="GX41" s="86" t="str">
        <f t="shared" si="25"/>
        <v>Fout</v>
      </c>
      <c r="GY41" s="86" t="str">
        <f t="shared" si="25"/>
        <v>Fout</v>
      </c>
      <c r="GZ41" s="86" t="str">
        <f t="shared" si="25"/>
        <v>Fout</v>
      </c>
      <c r="HA41" s="86" t="str">
        <f t="shared" si="25"/>
        <v>Fout</v>
      </c>
      <c r="HB41" s="86" t="str">
        <f t="shared" si="25"/>
        <v>Fout</v>
      </c>
      <c r="HC41" s="86" t="str">
        <f t="shared" si="26"/>
        <v>Fout</v>
      </c>
      <c r="HD41" s="86" t="str">
        <f t="shared" si="26"/>
        <v>Fout</v>
      </c>
      <c r="HE41" s="86" t="str">
        <f t="shared" si="26"/>
        <v>Fout</v>
      </c>
      <c r="HF41" s="86" t="str">
        <f t="shared" si="26"/>
        <v>Fout</v>
      </c>
      <c r="HG41" s="86" t="str">
        <f t="shared" si="26"/>
        <v>Fout</v>
      </c>
      <c r="HH41" s="86" t="str">
        <f t="shared" si="26"/>
        <v>Fout</v>
      </c>
      <c r="HI41" s="86" t="str">
        <f t="shared" si="26"/>
        <v>Fout</v>
      </c>
      <c r="HJ41" s="86" t="str">
        <f t="shared" si="26"/>
        <v>Fout</v>
      </c>
      <c r="HK41" s="86" t="str">
        <f t="shared" si="26"/>
        <v>Fout</v>
      </c>
      <c r="HL41" s="86" t="str">
        <f t="shared" si="26"/>
        <v>Fout</v>
      </c>
      <c r="HM41" s="86" t="str">
        <f t="shared" si="27"/>
        <v>Fout</v>
      </c>
      <c r="HN41" s="86" t="str">
        <f t="shared" si="27"/>
        <v>Fout</v>
      </c>
      <c r="HO41" s="86" t="str">
        <f t="shared" si="27"/>
        <v>Fout</v>
      </c>
      <c r="HP41" s="86" t="str">
        <f t="shared" si="27"/>
        <v>Fout</v>
      </c>
      <c r="HQ41" s="86" t="str">
        <f t="shared" si="27"/>
        <v>Fout</v>
      </c>
      <c r="HR41" s="86" t="str">
        <f t="shared" si="27"/>
        <v>Fout</v>
      </c>
      <c r="HS41" s="86" t="str">
        <f t="shared" si="27"/>
        <v>Fout</v>
      </c>
      <c r="HT41" s="86" t="str">
        <f t="shared" si="27"/>
        <v>Fout</v>
      </c>
      <c r="HU41" s="86" t="str">
        <f t="shared" si="27"/>
        <v>Fout</v>
      </c>
      <c r="HV41" s="86" t="str">
        <f t="shared" si="27"/>
        <v>Fout</v>
      </c>
      <c r="HW41" s="86" t="str">
        <f t="shared" si="28"/>
        <v>Fout</v>
      </c>
      <c r="HX41" s="86" t="str">
        <f t="shared" si="28"/>
        <v>Fout</v>
      </c>
      <c r="HY41" s="86" t="str">
        <f t="shared" si="28"/>
        <v>Fout</v>
      </c>
      <c r="HZ41" s="86" t="str">
        <f t="shared" si="28"/>
        <v>Fout</v>
      </c>
      <c r="IA41" s="86" t="str">
        <f t="shared" si="28"/>
        <v>Fout</v>
      </c>
      <c r="IB41" s="86" t="str">
        <f t="shared" si="28"/>
        <v>Fout</v>
      </c>
      <c r="IC41" s="86" t="str">
        <f t="shared" si="28"/>
        <v>Fout</v>
      </c>
      <c r="ID41" s="86" t="str">
        <f t="shared" si="28"/>
        <v>Fout</v>
      </c>
      <c r="IE41" s="86" t="str">
        <f t="shared" si="28"/>
        <v>Fout</v>
      </c>
      <c r="IF41" s="86" t="str">
        <f t="shared" si="28"/>
        <v>Fout</v>
      </c>
      <c r="IG41" s="86" t="str">
        <f t="shared" si="29"/>
        <v>Fout</v>
      </c>
      <c r="IH41" s="86" t="str">
        <f t="shared" si="29"/>
        <v>Fout</v>
      </c>
      <c r="II41" s="86" t="str">
        <f t="shared" si="29"/>
        <v>Fout</v>
      </c>
      <c r="IJ41" s="86" t="str">
        <f t="shared" si="29"/>
        <v>Fout</v>
      </c>
      <c r="IK41" s="86" t="str">
        <f t="shared" si="29"/>
        <v>Fout</v>
      </c>
      <c r="IL41" s="86" t="str">
        <f t="shared" si="29"/>
        <v>Fout</v>
      </c>
      <c r="IM41" s="86" t="str">
        <f t="shared" si="29"/>
        <v>Fout</v>
      </c>
      <c r="IN41" s="86" t="str">
        <f t="shared" si="29"/>
        <v>Fout</v>
      </c>
      <c r="IO41" s="86" t="str">
        <f t="shared" si="29"/>
        <v>Fout</v>
      </c>
      <c r="IP41" s="86" t="str">
        <f t="shared" si="29"/>
        <v>Fout</v>
      </c>
      <c r="IQ41" s="86" t="str">
        <f t="shared" si="30"/>
        <v>Fout</v>
      </c>
      <c r="IR41" s="86" t="str">
        <f t="shared" si="30"/>
        <v>Fout</v>
      </c>
      <c r="IS41" s="86" t="str">
        <f t="shared" si="30"/>
        <v>Fout</v>
      </c>
      <c r="IT41" s="86" t="str">
        <f t="shared" si="30"/>
        <v>Fout</v>
      </c>
      <c r="IU41" s="86" t="str">
        <f t="shared" si="30"/>
        <v>Fout</v>
      </c>
      <c r="IV41" s="86" t="str">
        <f t="shared" si="30"/>
        <v>Fout</v>
      </c>
      <c r="IW41" s="86" t="str">
        <f t="shared" si="30"/>
        <v>Fout</v>
      </c>
      <c r="IX41" s="86" t="str">
        <f t="shared" si="30"/>
        <v>Fout</v>
      </c>
      <c r="IY41" s="86" t="str">
        <f t="shared" si="30"/>
        <v>Fout</v>
      </c>
      <c r="IZ41" s="86" t="str">
        <f t="shared" si="30"/>
        <v>Fout</v>
      </c>
      <c r="JA41" s="86" t="str">
        <f t="shared" si="31"/>
        <v>Fout</v>
      </c>
      <c r="JB41" s="86" t="str">
        <f t="shared" si="31"/>
        <v>Fout</v>
      </c>
      <c r="JC41" s="86" t="str">
        <f t="shared" si="31"/>
        <v>Fout</v>
      </c>
      <c r="JD41" s="86" t="str">
        <f t="shared" si="31"/>
        <v>Ja</v>
      </c>
      <c r="JE41" s="86" t="str">
        <f t="shared" si="31"/>
        <v>Ja</v>
      </c>
      <c r="JF41" s="86" t="str">
        <f t="shared" si="31"/>
        <v>Ja</v>
      </c>
      <c r="JG41" s="86" t="str">
        <f t="shared" si="31"/>
        <v>Ja</v>
      </c>
      <c r="JH41" s="86" t="str">
        <f t="shared" si="31"/>
        <v>Ja</v>
      </c>
      <c r="JI41" s="86" t="str">
        <f t="shared" si="31"/>
        <v>Ja</v>
      </c>
      <c r="JJ41" s="86" t="str">
        <f t="shared" si="31"/>
        <v>Ja</v>
      </c>
      <c r="JK41" s="86" t="str">
        <f t="shared" si="32"/>
        <v>Ja</v>
      </c>
      <c r="JL41" s="86" t="str">
        <f t="shared" si="32"/>
        <v>Ja</v>
      </c>
      <c r="JM41" s="86" t="str">
        <f t="shared" si="32"/>
        <v>Ja</v>
      </c>
      <c r="JN41" s="86" t="str">
        <f t="shared" si="32"/>
        <v>Ja</v>
      </c>
      <c r="JO41" s="86" t="str">
        <f t="shared" si="32"/>
        <v>Ja</v>
      </c>
      <c r="JP41" s="86" t="str">
        <f t="shared" si="32"/>
        <v>Ja</v>
      </c>
      <c r="JQ41" s="86" t="str">
        <f t="shared" si="32"/>
        <v>Optie</v>
      </c>
      <c r="JR41" s="86" t="str">
        <f t="shared" si="32"/>
        <v>Ja</v>
      </c>
      <c r="JS41" s="86" t="str">
        <f t="shared" si="32"/>
        <v>Nee</v>
      </c>
      <c r="JT41" s="86" t="str">
        <f t="shared" si="32"/>
        <v>Ja</v>
      </c>
      <c r="JU41" s="86" t="str">
        <f t="shared" si="33"/>
        <v>Ja</v>
      </c>
      <c r="JV41" s="86" t="str">
        <f t="shared" si="33"/>
        <v>Ja</v>
      </c>
      <c r="JW41" s="86" t="str">
        <f t="shared" si="33"/>
        <v>Ja</v>
      </c>
      <c r="JX41" s="86" t="str">
        <f t="shared" si="33"/>
        <v>Ja</v>
      </c>
      <c r="JY41" s="86" t="str">
        <f t="shared" si="33"/>
        <v>Ja</v>
      </c>
      <c r="JZ41" s="86" t="str">
        <f t="shared" si="33"/>
        <v>Optie</v>
      </c>
      <c r="KA41" s="86" t="str">
        <f t="shared" si="33"/>
        <v>Optie</v>
      </c>
      <c r="KB41" s="86" t="str">
        <f t="shared" si="33"/>
        <v>Nee</v>
      </c>
      <c r="KC41" s="86" t="str">
        <f t="shared" si="33"/>
        <v>Ja</v>
      </c>
      <c r="KD41" s="86" t="str">
        <f t="shared" si="33"/>
        <v>Ja</v>
      </c>
      <c r="KE41" s="86" t="str">
        <f t="shared" si="34"/>
        <v>Nee</v>
      </c>
      <c r="KF41" s="86" t="str">
        <f t="shared" si="34"/>
        <v>Ja</v>
      </c>
      <c r="KG41" s="86" t="str">
        <f t="shared" si="34"/>
        <v>Nee</v>
      </c>
      <c r="KH41" s="86" t="str">
        <f t="shared" si="34"/>
        <v>Ja</v>
      </c>
      <c r="KI41" s="86" t="str">
        <f t="shared" si="34"/>
        <v>Optie</v>
      </c>
      <c r="KJ41" s="86" t="str">
        <f t="shared" si="34"/>
        <v>Ja</v>
      </c>
      <c r="KK41" s="86" t="str">
        <f t="shared" si="34"/>
        <v>Optie</v>
      </c>
      <c r="KL41" s="86" t="str">
        <f t="shared" si="34"/>
        <v>Ja</v>
      </c>
      <c r="KM41" s="86" t="str">
        <f t="shared" si="34"/>
        <v>Nee</v>
      </c>
      <c r="KN41" s="86" t="str">
        <f t="shared" si="34"/>
        <v>Ja</v>
      </c>
      <c r="KO41" s="86" t="str">
        <f t="shared" si="35"/>
        <v>Nee</v>
      </c>
      <c r="KP41" s="86" t="str">
        <f t="shared" si="35"/>
        <v>Nee</v>
      </c>
      <c r="KQ41" s="86" t="str">
        <f t="shared" si="35"/>
        <v>Nee</v>
      </c>
      <c r="KR41" s="86" t="str">
        <f t="shared" si="35"/>
        <v>Optie</v>
      </c>
      <c r="KS41" s="86" t="str">
        <f t="shared" si="35"/>
        <v>Ja</v>
      </c>
      <c r="KT41" s="86" t="str">
        <f t="shared" si="35"/>
        <v>Ja</v>
      </c>
      <c r="KU41" s="86" t="str">
        <f t="shared" si="35"/>
        <v>Ja</v>
      </c>
      <c r="KV41" s="86" t="str">
        <f t="shared" si="35"/>
        <v>Ja</v>
      </c>
      <c r="KW41" s="86" t="str">
        <f t="shared" si="35"/>
        <v>Ja</v>
      </c>
      <c r="KX41" s="86" t="str">
        <f t="shared" si="35"/>
        <v>Ja</v>
      </c>
      <c r="KY41" s="86" t="str">
        <f t="shared" si="36"/>
        <v>Nee</v>
      </c>
      <c r="KZ41" s="86" t="str">
        <f t="shared" si="36"/>
        <v>Nee</v>
      </c>
      <c r="LA41" s="86" t="str">
        <f t="shared" si="36"/>
        <v>Optie</v>
      </c>
      <c r="LB41" s="86" t="str">
        <f t="shared" si="36"/>
        <v>Nee</v>
      </c>
      <c r="LC41" s="86" t="str">
        <f t="shared" si="36"/>
        <v>Fout</v>
      </c>
      <c r="LD41" s="86" t="str">
        <f t="shared" si="36"/>
        <v>Fout</v>
      </c>
      <c r="LE41" s="86" t="str">
        <f t="shared" si="36"/>
        <v>Fout</v>
      </c>
      <c r="LF41" s="86" t="str">
        <f t="shared" si="36"/>
        <v>Fout</v>
      </c>
      <c r="LG41" s="86" t="str">
        <f t="shared" si="36"/>
        <v>Fout</v>
      </c>
      <c r="LH41" s="86" t="str">
        <f t="shared" si="36"/>
        <v>Fout</v>
      </c>
      <c r="LI41" s="86" t="str">
        <f t="shared" si="37"/>
        <v>Fout</v>
      </c>
      <c r="LJ41" s="86" t="str">
        <f t="shared" si="37"/>
        <v>Fout</v>
      </c>
      <c r="LK41" s="86" t="str">
        <f t="shared" si="37"/>
        <v>Fout</v>
      </c>
      <c r="LL41" s="86" t="str">
        <f t="shared" si="37"/>
        <v>Fout</v>
      </c>
      <c r="LM41" s="86" t="str">
        <f t="shared" si="37"/>
        <v>Fout</v>
      </c>
      <c r="LN41" s="86" t="str">
        <f t="shared" si="37"/>
        <v>Fout</v>
      </c>
      <c r="LO41" s="86" t="str">
        <f t="shared" si="37"/>
        <v>Fout</v>
      </c>
      <c r="LP41" s="86" t="str">
        <f t="shared" si="37"/>
        <v>Fout</v>
      </c>
      <c r="LQ41" s="86" t="str">
        <f t="shared" si="37"/>
        <v>Fout</v>
      </c>
      <c r="LR41" s="86" t="str">
        <f t="shared" si="37"/>
        <v>Fout</v>
      </c>
      <c r="LS41" s="86" t="str">
        <f t="shared" si="38"/>
        <v>Fout</v>
      </c>
      <c r="LT41" s="86" t="str">
        <f t="shared" si="38"/>
        <v>Fout</v>
      </c>
      <c r="LU41" s="86" t="str">
        <f t="shared" si="38"/>
        <v>Fout</v>
      </c>
      <c r="LV41" s="86" t="str">
        <f t="shared" si="38"/>
        <v>Fout</v>
      </c>
      <c r="LW41" s="86" t="str">
        <f t="shared" si="38"/>
        <v>Fout</v>
      </c>
      <c r="LX41" s="86" t="str">
        <f t="shared" si="38"/>
        <v>Fout</v>
      </c>
      <c r="LY41" s="86" t="str">
        <f t="shared" si="38"/>
        <v>Fout</v>
      </c>
      <c r="LZ41" s="86" t="str">
        <f t="shared" si="38"/>
        <v>Fout</v>
      </c>
      <c r="MA41" s="86" t="str">
        <f t="shared" si="38"/>
        <v>Fout</v>
      </c>
      <c r="MB41" s="86" t="str">
        <f t="shared" si="38"/>
        <v>Fout</v>
      </c>
      <c r="MC41" s="86" t="str">
        <f t="shared" si="39"/>
        <v>Fout</v>
      </c>
      <c r="MD41" s="86" t="str">
        <f t="shared" si="39"/>
        <v>Fout</v>
      </c>
      <c r="ME41" s="86" t="str">
        <f t="shared" si="39"/>
        <v>Fout</v>
      </c>
      <c r="MF41" s="86" t="str">
        <f t="shared" si="39"/>
        <v>Fout</v>
      </c>
      <c r="MG41" s="86" t="str">
        <f t="shared" si="39"/>
        <v>Fout</v>
      </c>
      <c r="MH41" s="86" t="str">
        <f t="shared" si="39"/>
        <v>Fout</v>
      </c>
      <c r="MI41" s="86" t="str">
        <f t="shared" si="39"/>
        <v>Fout</v>
      </c>
      <c r="MJ41" s="86" t="str">
        <f t="shared" si="39"/>
        <v>Fout</v>
      </c>
      <c r="MK41" s="86" t="str">
        <f t="shared" si="39"/>
        <v>Fout</v>
      </c>
      <c r="ML41" s="86" t="str">
        <f t="shared" si="39"/>
        <v>Fout</v>
      </c>
      <c r="MM41" s="86" t="str">
        <f t="shared" si="40"/>
        <v>Fout</v>
      </c>
      <c r="MN41" s="86" t="str">
        <f t="shared" si="40"/>
        <v>Fout</v>
      </c>
      <c r="MO41" s="86" t="str">
        <f t="shared" si="40"/>
        <v>Fout</v>
      </c>
      <c r="MP41" s="86" t="str">
        <f t="shared" si="40"/>
        <v>Fout</v>
      </c>
      <c r="MQ41" s="86" t="str">
        <f t="shared" si="40"/>
        <v>Fout</v>
      </c>
      <c r="MR41" s="86" t="str">
        <f t="shared" si="40"/>
        <v>Fout</v>
      </c>
      <c r="MS41" s="86" t="str">
        <f t="shared" si="40"/>
        <v>Fout</v>
      </c>
      <c r="MT41" s="86" t="str">
        <f t="shared" si="40"/>
        <v>Fout</v>
      </c>
      <c r="MU41" s="86" t="str">
        <f t="shared" si="40"/>
        <v>Fout</v>
      </c>
      <c r="MV41" s="86" t="str">
        <f t="shared" si="40"/>
        <v>Fout</v>
      </c>
      <c r="MW41" s="86" t="str">
        <f t="shared" si="41"/>
        <v>Fout</v>
      </c>
      <c r="MX41" s="86" t="str">
        <f t="shared" si="41"/>
        <v>Fout</v>
      </c>
      <c r="MY41" s="86" t="str">
        <f t="shared" si="41"/>
        <v>Fout</v>
      </c>
      <c r="MZ41" s="86" t="str">
        <f t="shared" si="41"/>
        <v>Fout</v>
      </c>
      <c r="NA41" s="86" t="str">
        <f t="shared" si="41"/>
        <v>Fout</v>
      </c>
      <c r="NB41" s="86" t="str">
        <f t="shared" si="41"/>
        <v>Fout</v>
      </c>
      <c r="NC41" s="86" t="str">
        <f t="shared" si="41"/>
        <v>Fout</v>
      </c>
      <c r="ND41" s="86" t="str">
        <f t="shared" si="41"/>
        <v>Ja</v>
      </c>
      <c r="NE41" s="86" t="str">
        <f t="shared" si="41"/>
        <v>Ja</v>
      </c>
      <c r="NF41" s="86" t="str">
        <f t="shared" si="41"/>
        <v>Ja</v>
      </c>
      <c r="NG41" s="86" t="str">
        <f t="shared" si="42"/>
        <v>Optie</v>
      </c>
      <c r="NH41" s="86" t="str">
        <f t="shared" si="42"/>
        <v>Ja</v>
      </c>
      <c r="NI41" s="86" t="str">
        <f t="shared" si="42"/>
        <v>Ja</v>
      </c>
      <c r="NJ41" s="86" t="str">
        <f t="shared" si="42"/>
        <v>Ja</v>
      </c>
      <c r="NK41" s="86" t="str">
        <f t="shared" si="42"/>
        <v>Ja</v>
      </c>
      <c r="NL41" s="86" t="str">
        <f t="shared" si="42"/>
        <v>Ja</v>
      </c>
      <c r="NM41" s="86" t="str">
        <f t="shared" si="42"/>
        <v>Optie</v>
      </c>
      <c r="NN41" s="86" t="str">
        <f t="shared" si="42"/>
        <v>Ja</v>
      </c>
      <c r="NO41" s="86" t="str">
        <f t="shared" si="42"/>
        <v>Ja</v>
      </c>
      <c r="NP41" s="86" t="str">
        <f t="shared" si="42"/>
        <v>Ja</v>
      </c>
      <c r="NQ41" s="86" t="str">
        <f t="shared" si="43"/>
        <v>Optie</v>
      </c>
      <c r="NR41" s="86" t="str">
        <f t="shared" si="43"/>
        <v>Optie</v>
      </c>
      <c r="NS41" s="86" t="str">
        <f t="shared" si="43"/>
        <v>Ja</v>
      </c>
      <c r="NT41" s="86" t="str">
        <f t="shared" si="43"/>
        <v>Ja</v>
      </c>
      <c r="NU41" s="86" t="str">
        <f t="shared" si="43"/>
        <v>Ja</v>
      </c>
      <c r="NV41" s="86" t="str">
        <f t="shared" si="43"/>
        <v>Ja</v>
      </c>
      <c r="NW41" s="86" t="str">
        <f t="shared" si="43"/>
        <v>Optie</v>
      </c>
      <c r="NX41" s="86" t="str">
        <f t="shared" si="43"/>
        <v>Ja</v>
      </c>
      <c r="NY41" s="86" t="str">
        <f t="shared" si="43"/>
        <v>Ja</v>
      </c>
      <c r="NZ41" s="86" t="str">
        <f t="shared" si="43"/>
        <v>Ja</v>
      </c>
      <c r="OA41" s="86" t="str">
        <f t="shared" si="44"/>
        <v>Ja</v>
      </c>
      <c r="OB41" s="86" t="str">
        <f t="shared" si="44"/>
        <v>Ja</v>
      </c>
      <c r="OC41" s="86" t="str">
        <f t="shared" si="44"/>
        <v>Ja</v>
      </c>
      <c r="OD41" s="86" t="str">
        <f t="shared" si="44"/>
        <v>Optie</v>
      </c>
      <c r="OE41" s="86" t="str">
        <f t="shared" si="44"/>
        <v>Ja</v>
      </c>
      <c r="OF41" s="86" t="str">
        <f t="shared" si="44"/>
        <v>Ja</v>
      </c>
      <c r="OG41" s="86" t="str">
        <f t="shared" si="44"/>
        <v>Ja</v>
      </c>
      <c r="OH41" s="86" t="str">
        <f t="shared" si="44"/>
        <v>Ja</v>
      </c>
      <c r="OI41" s="86" t="str">
        <f t="shared" si="44"/>
        <v>Ja</v>
      </c>
      <c r="OJ41" s="86" t="str">
        <f t="shared" si="44"/>
        <v>Ja</v>
      </c>
      <c r="OK41" s="86" t="str">
        <f t="shared" si="45"/>
        <v>Ja</v>
      </c>
      <c r="OL41" s="86" t="str">
        <f t="shared" si="45"/>
        <v>Ja</v>
      </c>
      <c r="OM41" s="86" t="str">
        <f t="shared" si="45"/>
        <v>Optie</v>
      </c>
      <c r="ON41" s="86" t="str">
        <f t="shared" si="45"/>
        <v>Ja</v>
      </c>
      <c r="OO41" s="86" t="str">
        <f t="shared" si="45"/>
        <v>Optie</v>
      </c>
      <c r="OP41" s="86" t="str">
        <f t="shared" si="45"/>
        <v>Ja</v>
      </c>
      <c r="OQ41" s="86" t="str">
        <f t="shared" si="45"/>
        <v>Nee</v>
      </c>
      <c r="OR41" s="86" t="str">
        <f t="shared" si="45"/>
        <v>Optie</v>
      </c>
      <c r="OS41" s="86" t="str">
        <f t="shared" si="45"/>
        <v>Ja</v>
      </c>
      <c r="OT41" s="86" t="str">
        <f t="shared" si="45"/>
        <v>Ja</v>
      </c>
      <c r="OU41" s="86" t="str">
        <f t="shared" si="46"/>
        <v>Ja</v>
      </c>
      <c r="OV41" s="86" t="str">
        <f t="shared" si="46"/>
        <v>Ja</v>
      </c>
      <c r="OW41" s="86" t="str">
        <f t="shared" si="46"/>
        <v>Optie</v>
      </c>
      <c r="OX41" s="86" t="str">
        <f t="shared" si="46"/>
        <v>Ja</v>
      </c>
      <c r="OY41" s="86" t="str">
        <f t="shared" si="46"/>
        <v>Ja</v>
      </c>
      <c r="OZ41" s="86" t="str">
        <f t="shared" si="46"/>
        <v>Ja</v>
      </c>
      <c r="PA41" s="86" t="str">
        <f t="shared" si="46"/>
        <v>Ja</v>
      </c>
      <c r="PB41" s="86" t="str">
        <f t="shared" si="46"/>
        <v>Ja</v>
      </c>
      <c r="PC41" s="86" t="str">
        <f t="shared" si="46"/>
        <v>Ja</v>
      </c>
      <c r="PD41" s="86" t="str">
        <f t="shared" si="46"/>
        <v>Ja</v>
      </c>
      <c r="PE41" s="86" t="str">
        <f t="shared" si="46"/>
        <v>Ja</v>
      </c>
      <c r="PF41" s="86" t="str">
        <f t="shared" si="46"/>
        <v>Nee</v>
      </c>
    </row>
    <row r="42" spans="1:422" x14ac:dyDescent="0.25">
      <c r="A42" s="86"/>
      <c r="B42" s="225" t="s">
        <v>888</v>
      </c>
      <c r="C42" s="225" t="s">
        <v>485</v>
      </c>
      <c r="D42" s="86" t="s">
        <v>329</v>
      </c>
      <c r="E42" s="86" t="s">
        <v>485</v>
      </c>
      <c r="F42" s="86" t="s">
        <v>426</v>
      </c>
      <c r="G42" s="86" t="s">
        <v>483</v>
      </c>
      <c r="H42" s="86" t="s">
        <v>482</v>
      </c>
      <c r="I42" s="224" t="s">
        <v>485</v>
      </c>
      <c r="J42" s="224" t="s">
        <v>897</v>
      </c>
      <c r="K42" s="224" t="s">
        <v>907</v>
      </c>
      <c r="L42" s="110">
        <v>10</v>
      </c>
      <c r="M42" s="224"/>
      <c r="N42" s="224"/>
      <c r="O42" s="224"/>
      <c r="P42" s="223" t="s">
        <v>508</v>
      </c>
      <c r="Q42" s="86" t="str">
        <f t="shared" si="7"/>
        <v>Ja</v>
      </c>
      <c r="R42" s="86" t="str">
        <f t="shared" si="7"/>
        <v>Ja</v>
      </c>
      <c r="S42" s="86" t="str">
        <f t="shared" si="7"/>
        <v>Optie</v>
      </c>
      <c r="T42" s="86" t="str">
        <f t="shared" si="7"/>
        <v>Ja</v>
      </c>
      <c r="U42" s="86" t="str">
        <f t="shared" si="7"/>
        <v>Ja</v>
      </c>
      <c r="V42" s="86" t="str">
        <f t="shared" si="7"/>
        <v>Ja</v>
      </c>
      <c r="W42" s="86" t="str">
        <f t="shared" si="7"/>
        <v>Optie</v>
      </c>
      <c r="X42" s="86" t="str">
        <f t="shared" si="7"/>
        <v>Ja</v>
      </c>
      <c r="Y42" s="86" t="str">
        <f t="shared" si="7"/>
        <v>Optie</v>
      </c>
      <c r="Z42" s="86" t="str">
        <f t="shared" si="7"/>
        <v>Optie</v>
      </c>
      <c r="AA42" s="86" t="str">
        <f t="shared" si="8"/>
        <v>Optie</v>
      </c>
      <c r="AB42" s="86" t="str">
        <f t="shared" si="8"/>
        <v>Fout</v>
      </c>
      <c r="AC42" s="86" t="str">
        <f t="shared" si="8"/>
        <v>Fout</v>
      </c>
      <c r="AD42" s="86" t="str">
        <f t="shared" si="8"/>
        <v>Fout</v>
      </c>
      <c r="AE42" s="86" t="str">
        <f t="shared" si="8"/>
        <v>Fout</v>
      </c>
      <c r="AF42" s="86" t="str">
        <f t="shared" si="8"/>
        <v>Fout</v>
      </c>
      <c r="AG42" s="86" t="str">
        <f t="shared" si="8"/>
        <v>Fout</v>
      </c>
      <c r="AH42" s="86" t="str">
        <f t="shared" si="8"/>
        <v>Fout</v>
      </c>
      <c r="AI42" s="86" t="str">
        <f t="shared" si="8"/>
        <v>Fout</v>
      </c>
      <c r="AJ42" s="86" t="str">
        <f t="shared" si="8"/>
        <v>Fout</v>
      </c>
      <c r="AK42" s="86" t="str">
        <f t="shared" si="9"/>
        <v>Fout</v>
      </c>
      <c r="AL42" s="86" t="str">
        <f t="shared" si="9"/>
        <v>Fout</v>
      </c>
      <c r="AM42" s="86" t="str">
        <f t="shared" si="9"/>
        <v>Fout</v>
      </c>
      <c r="AN42" s="86" t="str">
        <f t="shared" si="9"/>
        <v>Fout</v>
      </c>
      <c r="AO42" s="86" t="str">
        <f t="shared" si="9"/>
        <v>Fout</v>
      </c>
      <c r="AP42" s="86" t="str">
        <f t="shared" si="9"/>
        <v>Fout</v>
      </c>
      <c r="AQ42" s="86" t="str">
        <f t="shared" si="9"/>
        <v>Fout</v>
      </c>
      <c r="AR42" s="86" t="str">
        <f t="shared" si="9"/>
        <v>Fout</v>
      </c>
      <c r="AS42" s="86" t="str">
        <f t="shared" si="9"/>
        <v>Fout</v>
      </c>
      <c r="AT42" s="86" t="str">
        <f t="shared" si="9"/>
        <v>Ja</v>
      </c>
      <c r="AU42" s="86" t="str">
        <f t="shared" si="10"/>
        <v>Nee</v>
      </c>
      <c r="AV42" s="86" t="str">
        <f t="shared" si="10"/>
        <v>Ja</v>
      </c>
      <c r="AW42" s="86" t="str">
        <f t="shared" si="10"/>
        <v>Ja</v>
      </c>
      <c r="AX42" s="86" t="str">
        <f t="shared" si="10"/>
        <v>Ja</v>
      </c>
      <c r="AY42" s="86" t="str">
        <f t="shared" si="10"/>
        <v>Fout</v>
      </c>
      <c r="AZ42" s="86" t="str">
        <f t="shared" si="10"/>
        <v>Fout</v>
      </c>
      <c r="BA42" s="86" t="str">
        <f t="shared" si="10"/>
        <v>Fout</v>
      </c>
      <c r="BB42" s="86" t="str">
        <f t="shared" si="10"/>
        <v>Fout</v>
      </c>
      <c r="BC42" s="86" t="str">
        <f t="shared" si="10"/>
        <v>Fout</v>
      </c>
      <c r="BD42" s="86" t="str">
        <f t="shared" si="10"/>
        <v>Fout</v>
      </c>
      <c r="BE42" s="86" t="str">
        <f t="shared" si="11"/>
        <v>Fout</v>
      </c>
      <c r="BF42" s="86" t="str">
        <f t="shared" si="11"/>
        <v>Fout</v>
      </c>
      <c r="BG42" s="86" t="str">
        <f t="shared" si="11"/>
        <v>Fout</v>
      </c>
      <c r="BH42" s="86" t="str">
        <f t="shared" si="11"/>
        <v>Fout</v>
      </c>
      <c r="BI42" s="86" t="str">
        <f t="shared" si="11"/>
        <v>Fout</v>
      </c>
      <c r="BJ42" s="86" t="str">
        <f t="shared" si="11"/>
        <v>Fout</v>
      </c>
      <c r="BK42" s="86" t="str">
        <f t="shared" si="11"/>
        <v>Fout</v>
      </c>
      <c r="BL42" s="86" t="str">
        <f t="shared" si="11"/>
        <v>Fout</v>
      </c>
      <c r="BM42" s="86" t="str">
        <f t="shared" si="11"/>
        <v>Fout</v>
      </c>
      <c r="BN42" s="86" t="str">
        <f t="shared" si="11"/>
        <v>Fout</v>
      </c>
      <c r="BO42" s="86" t="str">
        <f t="shared" si="12"/>
        <v>Fout</v>
      </c>
      <c r="BP42" s="86" t="str">
        <f t="shared" si="12"/>
        <v>Fout</v>
      </c>
      <c r="BQ42" s="86" t="str">
        <f t="shared" si="12"/>
        <v>Fout</v>
      </c>
      <c r="BR42" s="86" t="str">
        <f t="shared" si="12"/>
        <v>Fout</v>
      </c>
      <c r="BS42" s="86" t="str">
        <f t="shared" si="12"/>
        <v>Fout</v>
      </c>
      <c r="BT42" s="86" t="str">
        <f t="shared" si="12"/>
        <v>Fout</v>
      </c>
      <c r="BU42" s="86" t="str">
        <f t="shared" si="12"/>
        <v>Fout</v>
      </c>
      <c r="BV42" s="86" t="str">
        <f t="shared" si="12"/>
        <v>Fout</v>
      </c>
      <c r="BW42" s="86" t="str">
        <f t="shared" si="12"/>
        <v>Fout</v>
      </c>
      <c r="BX42" s="86" t="str">
        <f t="shared" si="12"/>
        <v>Fout</v>
      </c>
      <c r="BY42" s="86" t="str">
        <f t="shared" si="13"/>
        <v>Fout</v>
      </c>
      <c r="BZ42" s="86" t="str">
        <f t="shared" si="13"/>
        <v>Fout</v>
      </c>
      <c r="CA42" s="86" t="str">
        <f t="shared" si="13"/>
        <v>Fout</v>
      </c>
      <c r="CB42" s="86" t="str">
        <f t="shared" si="13"/>
        <v>Fout</v>
      </c>
      <c r="CC42" s="86" t="str">
        <f t="shared" si="13"/>
        <v>Fout</v>
      </c>
      <c r="CD42" s="86" t="str">
        <f t="shared" si="13"/>
        <v>Fout</v>
      </c>
      <c r="CE42" s="86" t="str">
        <f t="shared" si="13"/>
        <v>Fout</v>
      </c>
      <c r="CF42" s="86" t="str">
        <f t="shared" si="13"/>
        <v>Fout</v>
      </c>
      <c r="CG42" s="86" t="str">
        <f t="shared" si="13"/>
        <v>Fout</v>
      </c>
      <c r="CH42" s="86" t="str">
        <f t="shared" si="13"/>
        <v>Fout</v>
      </c>
      <c r="CI42" s="86" t="str">
        <f t="shared" si="14"/>
        <v>Fout</v>
      </c>
      <c r="CJ42" s="86" t="str">
        <f t="shared" si="14"/>
        <v>Ja</v>
      </c>
      <c r="CK42" s="86" t="str">
        <f t="shared" si="14"/>
        <v>Ja</v>
      </c>
      <c r="CL42" s="86" t="str">
        <f t="shared" si="14"/>
        <v>Ja</v>
      </c>
      <c r="CM42" s="86" t="str">
        <f t="shared" si="14"/>
        <v>Ja</v>
      </c>
      <c r="CN42" s="86" t="str">
        <f t="shared" si="14"/>
        <v>Ja</v>
      </c>
      <c r="CO42" s="86" t="str">
        <f t="shared" si="14"/>
        <v>Ja</v>
      </c>
      <c r="CP42" s="86" t="str">
        <f t="shared" si="14"/>
        <v>Ja</v>
      </c>
      <c r="CQ42" s="86" t="str">
        <f t="shared" si="14"/>
        <v>Ja</v>
      </c>
      <c r="CR42" s="86" t="str">
        <f t="shared" si="14"/>
        <v>Nee</v>
      </c>
      <c r="CS42" s="86" t="str">
        <f t="shared" si="15"/>
        <v>Nee</v>
      </c>
      <c r="CT42" s="86" t="str">
        <f t="shared" si="15"/>
        <v>Ja</v>
      </c>
      <c r="CU42" s="86" t="str">
        <f t="shared" si="15"/>
        <v>Ja</v>
      </c>
      <c r="CV42" s="86" t="str">
        <f t="shared" si="15"/>
        <v>Optie</v>
      </c>
      <c r="CW42" s="86" t="str">
        <f t="shared" si="15"/>
        <v>Ja</v>
      </c>
      <c r="CX42" s="86" t="str">
        <f t="shared" si="15"/>
        <v>Ja</v>
      </c>
      <c r="CY42" s="86" t="str">
        <f t="shared" si="15"/>
        <v>Ja</v>
      </c>
      <c r="CZ42" s="86" t="str">
        <f t="shared" si="15"/>
        <v>Ja</v>
      </c>
      <c r="DA42" s="86" t="str">
        <f t="shared" si="15"/>
        <v>Ja</v>
      </c>
      <c r="DB42" s="86" t="str">
        <f t="shared" si="15"/>
        <v>Optie</v>
      </c>
      <c r="DC42" s="86" t="str">
        <f t="shared" si="16"/>
        <v>Ja</v>
      </c>
      <c r="DD42" s="86" t="str">
        <f t="shared" si="16"/>
        <v>Ja</v>
      </c>
      <c r="DE42" s="86" t="str">
        <f t="shared" si="16"/>
        <v>Ja</v>
      </c>
      <c r="DF42" s="86" t="str">
        <f t="shared" si="16"/>
        <v>Ja</v>
      </c>
      <c r="DG42" s="86" t="str">
        <f t="shared" si="16"/>
        <v>Ja</v>
      </c>
      <c r="DH42" s="86" t="str">
        <f t="shared" si="16"/>
        <v>Nee</v>
      </c>
      <c r="DI42" s="86" t="str">
        <f t="shared" si="16"/>
        <v>Ja</v>
      </c>
      <c r="DJ42" s="86" t="str">
        <f t="shared" si="16"/>
        <v>Ja</v>
      </c>
      <c r="DK42" s="86" t="str">
        <f t="shared" si="16"/>
        <v>Optie</v>
      </c>
      <c r="DL42" s="86" t="str">
        <f t="shared" si="16"/>
        <v>Ja</v>
      </c>
      <c r="DM42" s="86" t="str">
        <f t="shared" si="16"/>
        <v>Ja</v>
      </c>
      <c r="DN42" s="86" t="str">
        <f t="shared" si="16"/>
        <v>Fout</v>
      </c>
      <c r="DO42" s="86" t="str">
        <f t="shared" si="16"/>
        <v>Fout</v>
      </c>
      <c r="DP42" s="223" t="s">
        <v>893</v>
      </c>
      <c r="DQ42" s="86" t="str">
        <f t="shared" si="17"/>
        <v>Ja</v>
      </c>
      <c r="DR42" s="86" t="str">
        <f t="shared" si="17"/>
        <v>Ja</v>
      </c>
      <c r="DS42" s="86" t="str">
        <f t="shared" si="17"/>
        <v>Optie</v>
      </c>
      <c r="DT42" s="86" t="str">
        <f t="shared" si="17"/>
        <v>Ja</v>
      </c>
      <c r="DU42" s="86" t="str">
        <f t="shared" si="17"/>
        <v>Ja</v>
      </c>
      <c r="DV42" s="86" t="str">
        <f t="shared" si="17"/>
        <v>Ja</v>
      </c>
      <c r="DW42" s="86" t="str">
        <f t="shared" si="17"/>
        <v>Optie</v>
      </c>
      <c r="DX42" s="86" t="str">
        <f t="shared" si="17"/>
        <v>Ja</v>
      </c>
      <c r="DY42" s="86" t="str">
        <f t="shared" si="17"/>
        <v>Optie</v>
      </c>
      <c r="DZ42" s="86" t="str">
        <f t="shared" si="17"/>
        <v>Optie</v>
      </c>
      <c r="EA42" s="86" t="str">
        <f t="shared" si="18"/>
        <v>Ja</v>
      </c>
      <c r="EB42" s="86" t="str">
        <f t="shared" si="18"/>
        <v>Ja</v>
      </c>
      <c r="EC42" s="86" t="str">
        <f t="shared" si="18"/>
        <v>Ja</v>
      </c>
      <c r="ED42" s="86" t="str">
        <f t="shared" si="18"/>
        <v>Ja</v>
      </c>
      <c r="EE42" s="86" t="str">
        <f t="shared" si="18"/>
        <v>Ja</v>
      </c>
      <c r="EF42" s="86" t="str">
        <f t="shared" si="18"/>
        <v>Optie</v>
      </c>
      <c r="EG42" s="86" t="str">
        <f t="shared" si="18"/>
        <v>Ja</v>
      </c>
      <c r="EH42" s="86" t="str">
        <f t="shared" si="18"/>
        <v>Optie</v>
      </c>
      <c r="EI42" s="86" t="str">
        <f t="shared" si="18"/>
        <v>Ja</v>
      </c>
      <c r="EJ42" s="86" t="str">
        <f t="shared" si="18"/>
        <v>Ja</v>
      </c>
      <c r="EK42" s="86" t="str">
        <f t="shared" si="19"/>
        <v>Nee</v>
      </c>
      <c r="EL42" s="86" t="str">
        <f t="shared" si="19"/>
        <v>Ja</v>
      </c>
      <c r="EM42" s="86" t="str">
        <f t="shared" si="19"/>
        <v>Fout</v>
      </c>
      <c r="EN42" s="86" t="str">
        <f t="shared" si="19"/>
        <v>Fout</v>
      </c>
      <c r="EO42" s="86" t="str">
        <f t="shared" si="19"/>
        <v>Fout</v>
      </c>
      <c r="EP42" s="86" t="str">
        <f t="shared" si="19"/>
        <v>Fout</v>
      </c>
      <c r="EQ42" s="86" t="str">
        <f t="shared" si="19"/>
        <v>Fout</v>
      </c>
      <c r="ER42" s="86" t="str">
        <f t="shared" si="19"/>
        <v>Fout</v>
      </c>
      <c r="ES42" s="86" t="str">
        <f t="shared" si="19"/>
        <v>Fout</v>
      </c>
      <c r="ET42" s="86" t="str">
        <f t="shared" si="19"/>
        <v>Fout</v>
      </c>
      <c r="EU42" s="86" t="str">
        <f t="shared" si="20"/>
        <v>Fout</v>
      </c>
      <c r="EV42" s="86" t="str">
        <f t="shared" si="20"/>
        <v>Fout</v>
      </c>
      <c r="EW42" s="86" t="str">
        <f t="shared" si="20"/>
        <v>Fout</v>
      </c>
      <c r="EX42" s="86" t="str">
        <f t="shared" si="20"/>
        <v>Fout</v>
      </c>
      <c r="EY42" s="86" t="str">
        <f t="shared" si="20"/>
        <v>Fout</v>
      </c>
      <c r="EZ42" s="86" t="str">
        <f t="shared" si="20"/>
        <v>Fout</v>
      </c>
      <c r="FA42" s="86" t="str">
        <f t="shared" si="20"/>
        <v>Fout</v>
      </c>
      <c r="FB42" s="86" t="str">
        <f t="shared" si="20"/>
        <v>Fout</v>
      </c>
      <c r="FC42" s="86" t="str">
        <f t="shared" si="20"/>
        <v>Fout</v>
      </c>
      <c r="FD42" s="86" t="str">
        <f t="shared" si="20"/>
        <v>Fout</v>
      </c>
      <c r="FE42" s="86" t="str">
        <f t="shared" si="21"/>
        <v>Fout</v>
      </c>
      <c r="FF42" s="86" t="str">
        <f t="shared" si="21"/>
        <v>Fout</v>
      </c>
      <c r="FG42" s="86" t="str">
        <f t="shared" si="21"/>
        <v>Fout</v>
      </c>
      <c r="FH42" s="86" t="str">
        <f t="shared" si="21"/>
        <v>Fout</v>
      </c>
      <c r="FI42" s="86" t="str">
        <f t="shared" si="21"/>
        <v>Fout</v>
      </c>
      <c r="FJ42" s="86" t="str">
        <f t="shared" si="21"/>
        <v>Fout</v>
      </c>
      <c r="FK42" s="86" t="str">
        <f t="shared" si="21"/>
        <v>Fout</v>
      </c>
      <c r="FL42" s="86" t="str">
        <f t="shared" si="21"/>
        <v>Fout</v>
      </c>
      <c r="FM42" s="86" t="str">
        <f t="shared" si="21"/>
        <v>Fout</v>
      </c>
      <c r="FN42" s="86" t="str">
        <f t="shared" si="21"/>
        <v>Fout</v>
      </c>
      <c r="FO42" s="86" t="str">
        <f t="shared" si="22"/>
        <v>Fout</v>
      </c>
      <c r="FP42" s="86" t="str">
        <f t="shared" si="22"/>
        <v>Fout</v>
      </c>
      <c r="FQ42" s="86" t="str">
        <f t="shared" si="22"/>
        <v>Fout</v>
      </c>
      <c r="FR42" s="86" t="str">
        <f t="shared" si="22"/>
        <v>Fout</v>
      </c>
      <c r="FS42" s="86" t="str">
        <f t="shared" si="22"/>
        <v>Fout</v>
      </c>
      <c r="FT42" s="86" t="str">
        <f t="shared" si="22"/>
        <v>Fout</v>
      </c>
      <c r="FU42" s="86" t="str">
        <f t="shared" si="22"/>
        <v>Fout</v>
      </c>
      <c r="FV42" s="86" t="str">
        <f t="shared" si="22"/>
        <v>Fout</v>
      </c>
      <c r="FW42" s="86" t="str">
        <f t="shared" si="22"/>
        <v>Fout</v>
      </c>
      <c r="FX42" s="86" t="str">
        <f t="shared" si="22"/>
        <v>Fout</v>
      </c>
      <c r="FY42" s="86" t="str">
        <f t="shared" si="23"/>
        <v>Fout</v>
      </c>
      <c r="FZ42" s="86" t="str">
        <f t="shared" si="23"/>
        <v>Fout</v>
      </c>
      <c r="GA42" s="86" t="str">
        <f t="shared" si="23"/>
        <v>Fout</v>
      </c>
      <c r="GB42" s="86" t="str">
        <f t="shared" si="23"/>
        <v>Fout</v>
      </c>
      <c r="GC42" s="86" t="str">
        <f t="shared" si="23"/>
        <v>Fout</v>
      </c>
      <c r="GD42" s="86" t="str">
        <f t="shared" si="23"/>
        <v>Fout</v>
      </c>
      <c r="GE42" s="86" t="str">
        <f t="shared" si="23"/>
        <v>Fout</v>
      </c>
      <c r="GF42" s="86" t="str">
        <f t="shared" si="23"/>
        <v>Fout</v>
      </c>
      <c r="GG42" s="86" t="str">
        <f t="shared" si="23"/>
        <v>Fout</v>
      </c>
      <c r="GH42" s="86" t="str">
        <f t="shared" si="23"/>
        <v>Fout</v>
      </c>
      <c r="GI42" s="86" t="str">
        <f t="shared" si="24"/>
        <v>Fout</v>
      </c>
      <c r="GJ42" s="86" t="str">
        <f t="shared" si="24"/>
        <v>Fout</v>
      </c>
      <c r="GK42" s="86" t="str">
        <f t="shared" si="24"/>
        <v>Fout</v>
      </c>
      <c r="GL42" s="86" t="str">
        <f t="shared" si="24"/>
        <v>Fout</v>
      </c>
      <c r="GM42" s="86" t="str">
        <f t="shared" si="24"/>
        <v>Fout</v>
      </c>
      <c r="GN42" s="86" t="str">
        <f t="shared" si="24"/>
        <v>Fout</v>
      </c>
      <c r="GO42" s="86" t="str">
        <f t="shared" si="24"/>
        <v>Fout</v>
      </c>
      <c r="GP42" s="86" t="str">
        <f t="shared" si="24"/>
        <v>Fout</v>
      </c>
      <c r="GQ42" s="86" t="str">
        <f t="shared" si="24"/>
        <v>Fout</v>
      </c>
      <c r="GR42" s="86" t="str">
        <f t="shared" si="24"/>
        <v>Fout</v>
      </c>
      <c r="GS42" s="86" t="str">
        <f t="shared" si="25"/>
        <v>Fout</v>
      </c>
      <c r="GT42" s="86" t="str">
        <f t="shared" si="25"/>
        <v>Fout</v>
      </c>
      <c r="GU42" s="86" t="str">
        <f t="shared" si="25"/>
        <v>Fout</v>
      </c>
      <c r="GV42" s="86" t="str">
        <f t="shared" si="25"/>
        <v>Fout</v>
      </c>
      <c r="GW42" s="86" t="str">
        <f t="shared" si="25"/>
        <v>Fout</v>
      </c>
      <c r="GX42" s="86" t="str">
        <f t="shared" si="25"/>
        <v>Fout</v>
      </c>
      <c r="GY42" s="86" t="str">
        <f t="shared" si="25"/>
        <v>Fout</v>
      </c>
      <c r="GZ42" s="86" t="str">
        <f t="shared" si="25"/>
        <v>Fout</v>
      </c>
      <c r="HA42" s="86" t="str">
        <f t="shared" si="25"/>
        <v>Fout</v>
      </c>
      <c r="HB42" s="86" t="str">
        <f t="shared" si="25"/>
        <v>Fout</v>
      </c>
      <c r="HC42" s="86" t="str">
        <f t="shared" si="26"/>
        <v>Fout</v>
      </c>
      <c r="HD42" s="86" t="str">
        <f t="shared" si="26"/>
        <v>Fout</v>
      </c>
      <c r="HE42" s="86" t="str">
        <f t="shared" si="26"/>
        <v>Fout</v>
      </c>
      <c r="HF42" s="86" t="str">
        <f t="shared" si="26"/>
        <v>Fout</v>
      </c>
      <c r="HG42" s="86" t="str">
        <f t="shared" si="26"/>
        <v>Fout</v>
      </c>
      <c r="HH42" s="86" t="str">
        <f t="shared" si="26"/>
        <v>Fout</v>
      </c>
      <c r="HI42" s="86" t="str">
        <f t="shared" si="26"/>
        <v>Fout</v>
      </c>
      <c r="HJ42" s="86" t="str">
        <f t="shared" si="26"/>
        <v>Fout</v>
      </c>
      <c r="HK42" s="86" t="str">
        <f t="shared" si="26"/>
        <v>Fout</v>
      </c>
      <c r="HL42" s="86" t="str">
        <f t="shared" si="26"/>
        <v>Fout</v>
      </c>
      <c r="HM42" s="86" t="str">
        <f t="shared" si="27"/>
        <v>Fout</v>
      </c>
      <c r="HN42" s="86" t="str">
        <f t="shared" si="27"/>
        <v>Fout</v>
      </c>
      <c r="HO42" s="86" t="str">
        <f t="shared" si="27"/>
        <v>Fout</v>
      </c>
      <c r="HP42" s="86" t="str">
        <f t="shared" si="27"/>
        <v>Fout</v>
      </c>
      <c r="HQ42" s="86" t="str">
        <f t="shared" si="27"/>
        <v>Fout</v>
      </c>
      <c r="HR42" s="86" t="str">
        <f t="shared" si="27"/>
        <v>Fout</v>
      </c>
      <c r="HS42" s="86" t="str">
        <f t="shared" si="27"/>
        <v>Fout</v>
      </c>
      <c r="HT42" s="86" t="str">
        <f t="shared" si="27"/>
        <v>Fout</v>
      </c>
      <c r="HU42" s="86" t="str">
        <f t="shared" si="27"/>
        <v>Fout</v>
      </c>
      <c r="HV42" s="86" t="str">
        <f t="shared" si="27"/>
        <v>Fout</v>
      </c>
      <c r="HW42" s="86" t="str">
        <f t="shared" si="28"/>
        <v>Fout</v>
      </c>
      <c r="HX42" s="86" t="str">
        <f t="shared" si="28"/>
        <v>Fout</v>
      </c>
      <c r="HY42" s="86" t="str">
        <f t="shared" si="28"/>
        <v>Fout</v>
      </c>
      <c r="HZ42" s="86" t="str">
        <f t="shared" si="28"/>
        <v>Fout</v>
      </c>
      <c r="IA42" s="86" t="str">
        <f t="shared" si="28"/>
        <v>Fout</v>
      </c>
      <c r="IB42" s="86" t="str">
        <f t="shared" si="28"/>
        <v>Fout</v>
      </c>
      <c r="IC42" s="86" t="str">
        <f t="shared" si="28"/>
        <v>Fout</v>
      </c>
      <c r="ID42" s="86" t="str">
        <f t="shared" si="28"/>
        <v>Fout</v>
      </c>
      <c r="IE42" s="86" t="str">
        <f t="shared" si="28"/>
        <v>Fout</v>
      </c>
      <c r="IF42" s="86" t="str">
        <f t="shared" si="28"/>
        <v>Fout</v>
      </c>
      <c r="IG42" s="86" t="str">
        <f t="shared" si="29"/>
        <v>Fout</v>
      </c>
      <c r="IH42" s="86" t="str">
        <f t="shared" si="29"/>
        <v>Fout</v>
      </c>
      <c r="II42" s="86" t="str">
        <f t="shared" si="29"/>
        <v>Fout</v>
      </c>
      <c r="IJ42" s="86" t="str">
        <f t="shared" si="29"/>
        <v>Fout</v>
      </c>
      <c r="IK42" s="86" t="str">
        <f t="shared" si="29"/>
        <v>Fout</v>
      </c>
      <c r="IL42" s="86" t="str">
        <f t="shared" si="29"/>
        <v>Fout</v>
      </c>
      <c r="IM42" s="86" t="str">
        <f t="shared" si="29"/>
        <v>Fout</v>
      </c>
      <c r="IN42" s="86" t="str">
        <f t="shared" si="29"/>
        <v>Fout</v>
      </c>
      <c r="IO42" s="86" t="str">
        <f t="shared" si="29"/>
        <v>Fout</v>
      </c>
      <c r="IP42" s="86" t="str">
        <f t="shared" si="29"/>
        <v>Fout</v>
      </c>
      <c r="IQ42" s="86" t="str">
        <f t="shared" si="30"/>
        <v>Fout</v>
      </c>
      <c r="IR42" s="86" t="str">
        <f t="shared" si="30"/>
        <v>Fout</v>
      </c>
      <c r="IS42" s="86" t="str">
        <f t="shared" si="30"/>
        <v>Fout</v>
      </c>
      <c r="IT42" s="86" t="str">
        <f t="shared" si="30"/>
        <v>Fout</v>
      </c>
      <c r="IU42" s="86" t="str">
        <f t="shared" si="30"/>
        <v>Fout</v>
      </c>
      <c r="IV42" s="86" t="str">
        <f t="shared" si="30"/>
        <v>Fout</v>
      </c>
      <c r="IW42" s="86" t="str">
        <f t="shared" si="30"/>
        <v>Fout</v>
      </c>
      <c r="IX42" s="86" t="str">
        <f t="shared" si="30"/>
        <v>Fout</v>
      </c>
      <c r="IY42" s="86" t="str">
        <f t="shared" si="30"/>
        <v>Fout</v>
      </c>
      <c r="IZ42" s="86" t="str">
        <f t="shared" si="30"/>
        <v>Fout</v>
      </c>
      <c r="JA42" s="86" t="str">
        <f t="shared" si="31"/>
        <v>Fout</v>
      </c>
      <c r="JB42" s="86" t="str">
        <f t="shared" si="31"/>
        <v>Fout</v>
      </c>
      <c r="JC42" s="86" t="str">
        <f t="shared" si="31"/>
        <v>Fout</v>
      </c>
      <c r="JD42" s="86" t="str">
        <f t="shared" si="31"/>
        <v>Ja</v>
      </c>
      <c r="JE42" s="86" t="str">
        <f t="shared" si="31"/>
        <v>Ja</v>
      </c>
      <c r="JF42" s="86" t="str">
        <f t="shared" si="31"/>
        <v>Ja</v>
      </c>
      <c r="JG42" s="86" t="str">
        <f t="shared" si="31"/>
        <v>Ja</v>
      </c>
      <c r="JH42" s="86" t="str">
        <f t="shared" si="31"/>
        <v>Ja</v>
      </c>
      <c r="JI42" s="86" t="str">
        <f t="shared" si="31"/>
        <v>Ja</v>
      </c>
      <c r="JJ42" s="86" t="str">
        <f t="shared" si="31"/>
        <v>Ja</v>
      </c>
      <c r="JK42" s="86" t="str">
        <f t="shared" si="32"/>
        <v>Ja</v>
      </c>
      <c r="JL42" s="86" t="str">
        <f t="shared" si="32"/>
        <v>Ja</v>
      </c>
      <c r="JM42" s="86" t="str">
        <f t="shared" si="32"/>
        <v>Ja</v>
      </c>
      <c r="JN42" s="86" t="str">
        <f t="shared" si="32"/>
        <v>Ja</v>
      </c>
      <c r="JO42" s="86" t="str">
        <f t="shared" si="32"/>
        <v>Ja</v>
      </c>
      <c r="JP42" s="86" t="str">
        <f t="shared" si="32"/>
        <v>Ja</v>
      </c>
      <c r="JQ42" s="86" t="str">
        <f t="shared" si="32"/>
        <v>Optie</v>
      </c>
      <c r="JR42" s="86" t="str">
        <f t="shared" si="32"/>
        <v>Ja</v>
      </c>
      <c r="JS42" s="86" t="str">
        <f t="shared" si="32"/>
        <v>Nee</v>
      </c>
      <c r="JT42" s="86" t="str">
        <f t="shared" si="32"/>
        <v>Ja</v>
      </c>
      <c r="JU42" s="86" t="str">
        <f t="shared" si="33"/>
        <v>Ja</v>
      </c>
      <c r="JV42" s="86" t="str">
        <f t="shared" si="33"/>
        <v>Ja</v>
      </c>
      <c r="JW42" s="86" t="str">
        <f t="shared" si="33"/>
        <v>Ja</v>
      </c>
      <c r="JX42" s="86" t="str">
        <f t="shared" si="33"/>
        <v>Ja</v>
      </c>
      <c r="JY42" s="86" t="str">
        <f t="shared" si="33"/>
        <v>Ja</v>
      </c>
      <c r="JZ42" s="86" t="str">
        <f t="shared" si="33"/>
        <v>Optie</v>
      </c>
      <c r="KA42" s="86" t="str">
        <f t="shared" si="33"/>
        <v>Optie</v>
      </c>
      <c r="KB42" s="86" t="str">
        <f t="shared" si="33"/>
        <v>Nee</v>
      </c>
      <c r="KC42" s="86" t="str">
        <f t="shared" si="33"/>
        <v>Ja</v>
      </c>
      <c r="KD42" s="86" t="str">
        <f t="shared" si="33"/>
        <v>Ja</v>
      </c>
      <c r="KE42" s="86" t="str">
        <f t="shared" si="34"/>
        <v>Nee</v>
      </c>
      <c r="KF42" s="86" t="str">
        <f t="shared" si="34"/>
        <v>Ja</v>
      </c>
      <c r="KG42" s="86" t="str">
        <f t="shared" si="34"/>
        <v>Nee</v>
      </c>
      <c r="KH42" s="86" t="str">
        <f t="shared" si="34"/>
        <v>Ja</v>
      </c>
      <c r="KI42" s="86" t="str">
        <f t="shared" si="34"/>
        <v>Optie</v>
      </c>
      <c r="KJ42" s="86" t="str">
        <f t="shared" si="34"/>
        <v>Ja</v>
      </c>
      <c r="KK42" s="86" t="str">
        <f t="shared" si="34"/>
        <v>Optie</v>
      </c>
      <c r="KL42" s="86" t="str">
        <f t="shared" si="34"/>
        <v>Ja</v>
      </c>
      <c r="KM42" s="86" t="str">
        <f t="shared" si="34"/>
        <v>Nee</v>
      </c>
      <c r="KN42" s="86" t="str">
        <f t="shared" si="34"/>
        <v>Ja</v>
      </c>
      <c r="KO42" s="86" t="str">
        <f t="shared" si="35"/>
        <v>Nee</v>
      </c>
      <c r="KP42" s="86" t="str">
        <f t="shared" si="35"/>
        <v>Nee</v>
      </c>
      <c r="KQ42" s="86" t="str">
        <f t="shared" si="35"/>
        <v>Nee</v>
      </c>
      <c r="KR42" s="86" t="str">
        <f t="shared" si="35"/>
        <v>Optie</v>
      </c>
      <c r="KS42" s="86" t="str">
        <f t="shared" si="35"/>
        <v>Ja</v>
      </c>
      <c r="KT42" s="86" t="str">
        <f t="shared" si="35"/>
        <v>Ja</v>
      </c>
      <c r="KU42" s="86" t="str">
        <f t="shared" si="35"/>
        <v>Ja</v>
      </c>
      <c r="KV42" s="86" t="str">
        <f t="shared" si="35"/>
        <v>Ja</v>
      </c>
      <c r="KW42" s="86" t="str">
        <f t="shared" si="35"/>
        <v>Ja</v>
      </c>
      <c r="KX42" s="86" t="str">
        <f t="shared" si="35"/>
        <v>Ja</v>
      </c>
      <c r="KY42" s="86" t="str">
        <f t="shared" si="36"/>
        <v>Nee</v>
      </c>
      <c r="KZ42" s="86" t="str">
        <f t="shared" si="36"/>
        <v>Nee</v>
      </c>
      <c r="LA42" s="86" t="str">
        <f t="shared" si="36"/>
        <v>Optie</v>
      </c>
      <c r="LB42" s="86" t="str">
        <f t="shared" si="36"/>
        <v>Nee</v>
      </c>
      <c r="LC42" s="86" t="str">
        <f t="shared" si="36"/>
        <v>Fout</v>
      </c>
      <c r="LD42" s="86" t="str">
        <f t="shared" si="36"/>
        <v>Fout</v>
      </c>
      <c r="LE42" s="86" t="str">
        <f t="shared" si="36"/>
        <v>Fout</v>
      </c>
      <c r="LF42" s="86" t="str">
        <f t="shared" si="36"/>
        <v>Fout</v>
      </c>
      <c r="LG42" s="86" t="str">
        <f t="shared" si="36"/>
        <v>Fout</v>
      </c>
      <c r="LH42" s="86" t="str">
        <f t="shared" si="36"/>
        <v>Fout</v>
      </c>
      <c r="LI42" s="86" t="str">
        <f t="shared" si="37"/>
        <v>Fout</v>
      </c>
      <c r="LJ42" s="86" t="str">
        <f t="shared" si="37"/>
        <v>Fout</v>
      </c>
      <c r="LK42" s="86" t="str">
        <f t="shared" si="37"/>
        <v>Fout</v>
      </c>
      <c r="LL42" s="86" t="str">
        <f t="shared" si="37"/>
        <v>Fout</v>
      </c>
      <c r="LM42" s="86" t="str">
        <f t="shared" si="37"/>
        <v>Fout</v>
      </c>
      <c r="LN42" s="86" t="str">
        <f t="shared" si="37"/>
        <v>Fout</v>
      </c>
      <c r="LO42" s="86" t="str">
        <f t="shared" si="37"/>
        <v>Fout</v>
      </c>
      <c r="LP42" s="86" t="str">
        <f t="shared" si="37"/>
        <v>Fout</v>
      </c>
      <c r="LQ42" s="86" t="str">
        <f t="shared" si="37"/>
        <v>Fout</v>
      </c>
      <c r="LR42" s="86" t="str">
        <f t="shared" si="37"/>
        <v>Fout</v>
      </c>
      <c r="LS42" s="86" t="str">
        <f t="shared" si="38"/>
        <v>Fout</v>
      </c>
      <c r="LT42" s="86" t="str">
        <f t="shared" si="38"/>
        <v>Fout</v>
      </c>
      <c r="LU42" s="86" t="str">
        <f t="shared" si="38"/>
        <v>Fout</v>
      </c>
      <c r="LV42" s="86" t="str">
        <f t="shared" si="38"/>
        <v>Fout</v>
      </c>
      <c r="LW42" s="86" t="str">
        <f t="shared" si="38"/>
        <v>Fout</v>
      </c>
      <c r="LX42" s="86" t="str">
        <f t="shared" si="38"/>
        <v>Fout</v>
      </c>
      <c r="LY42" s="86" t="str">
        <f t="shared" si="38"/>
        <v>Fout</v>
      </c>
      <c r="LZ42" s="86" t="str">
        <f t="shared" si="38"/>
        <v>Fout</v>
      </c>
      <c r="MA42" s="86" t="str">
        <f t="shared" si="38"/>
        <v>Fout</v>
      </c>
      <c r="MB42" s="86" t="str">
        <f t="shared" si="38"/>
        <v>Fout</v>
      </c>
      <c r="MC42" s="86" t="str">
        <f t="shared" si="39"/>
        <v>Fout</v>
      </c>
      <c r="MD42" s="86" t="str">
        <f t="shared" si="39"/>
        <v>Fout</v>
      </c>
      <c r="ME42" s="86" t="str">
        <f t="shared" si="39"/>
        <v>Fout</v>
      </c>
      <c r="MF42" s="86" t="str">
        <f t="shared" si="39"/>
        <v>Fout</v>
      </c>
      <c r="MG42" s="86" t="str">
        <f t="shared" si="39"/>
        <v>Fout</v>
      </c>
      <c r="MH42" s="86" t="str">
        <f t="shared" si="39"/>
        <v>Fout</v>
      </c>
      <c r="MI42" s="86" t="str">
        <f t="shared" si="39"/>
        <v>Fout</v>
      </c>
      <c r="MJ42" s="86" t="str">
        <f t="shared" si="39"/>
        <v>Fout</v>
      </c>
      <c r="MK42" s="86" t="str">
        <f t="shared" si="39"/>
        <v>Fout</v>
      </c>
      <c r="ML42" s="86" t="str">
        <f t="shared" si="39"/>
        <v>Fout</v>
      </c>
      <c r="MM42" s="86" t="str">
        <f t="shared" si="40"/>
        <v>Fout</v>
      </c>
      <c r="MN42" s="86" t="str">
        <f t="shared" si="40"/>
        <v>Fout</v>
      </c>
      <c r="MO42" s="86" t="str">
        <f t="shared" si="40"/>
        <v>Fout</v>
      </c>
      <c r="MP42" s="86" t="str">
        <f t="shared" si="40"/>
        <v>Fout</v>
      </c>
      <c r="MQ42" s="86" t="str">
        <f t="shared" si="40"/>
        <v>Fout</v>
      </c>
      <c r="MR42" s="86" t="str">
        <f t="shared" si="40"/>
        <v>Fout</v>
      </c>
      <c r="MS42" s="86" t="str">
        <f t="shared" si="40"/>
        <v>Fout</v>
      </c>
      <c r="MT42" s="86" t="str">
        <f t="shared" si="40"/>
        <v>Fout</v>
      </c>
      <c r="MU42" s="86" t="str">
        <f t="shared" si="40"/>
        <v>Fout</v>
      </c>
      <c r="MV42" s="86" t="str">
        <f t="shared" si="40"/>
        <v>Fout</v>
      </c>
      <c r="MW42" s="86" t="str">
        <f t="shared" si="41"/>
        <v>Fout</v>
      </c>
      <c r="MX42" s="86" t="str">
        <f t="shared" si="41"/>
        <v>Fout</v>
      </c>
      <c r="MY42" s="86" t="str">
        <f t="shared" si="41"/>
        <v>Fout</v>
      </c>
      <c r="MZ42" s="86" t="str">
        <f t="shared" si="41"/>
        <v>Fout</v>
      </c>
      <c r="NA42" s="86" t="str">
        <f t="shared" si="41"/>
        <v>Fout</v>
      </c>
      <c r="NB42" s="86" t="str">
        <f t="shared" si="41"/>
        <v>Fout</v>
      </c>
      <c r="NC42" s="86" t="str">
        <f t="shared" si="41"/>
        <v>Fout</v>
      </c>
      <c r="ND42" s="86" t="str">
        <f t="shared" si="41"/>
        <v>Ja</v>
      </c>
      <c r="NE42" s="86" t="str">
        <f t="shared" si="41"/>
        <v>Ja</v>
      </c>
      <c r="NF42" s="86" t="str">
        <f t="shared" si="41"/>
        <v>Ja</v>
      </c>
      <c r="NG42" s="86" t="str">
        <f t="shared" si="42"/>
        <v>Optie</v>
      </c>
      <c r="NH42" s="86" t="str">
        <f t="shared" si="42"/>
        <v>Ja</v>
      </c>
      <c r="NI42" s="86" t="str">
        <f t="shared" si="42"/>
        <v>Ja</v>
      </c>
      <c r="NJ42" s="86" t="str">
        <f t="shared" si="42"/>
        <v>Ja</v>
      </c>
      <c r="NK42" s="86" t="str">
        <f t="shared" si="42"/>
        <v>Ja</v>
      </c>
      <c r="NL42" s="86" t="str">
        <f t="shared" si="42"/>
        <v>Ja</v>
      </c>
      <c r="NM42" s="86" t="str">
        <f t="shared" si="42"/>
        <v>Optie</v>
      </c>
      <c r="NN42" s="86" t="str">
        <f t="shared" si="42"/>
        <v>Ja</v>
      </c>
      <c r="NO42" s="86" t="str">
        <f t="shared" si="42"/>
        <v>Ja</v>
      </c>
      <c r="NP42" s="86" t="str">
        <f t="shared" si="42"/>
        <v>Ja</v>
      </c>
      <c r="NQ42" s="86" t="str">
        <f t="shared" si="43"/>
        <v>Optie</v>
      </c>
      <c r="NR42" s="86" t="str">
        <f t="shared" si="43"/>
        <v>Optie</v>
      </c>
      <c r="NS42" s="86" t="str">
        <f t="shared" si="43"/>
        <v>Ja</v>
      </c>
      <c r="NT42" s="86" t="str">
        <f t="shared" si="43"/>
        <v>Ja</v>
      </c>
      <c r="NU42" s="86" t="str">
        <f t="shared" si="43"/>
        <v>Ja</v>
      </c>
      <c r="NV42" s="86" t="str">
        <f t="shared" si="43"/>
        <v>Ja</v>
      </c>
      <c r="NW42" s="86" t="str">
        <f t="shared" si="43"/>
        <v>Optie</v>
      </c>
      <c r="NX42" s="86" t="str">
        <f t="shared" si="43"/>
        <v>Ja</v>
      </c>
      <c r="NY42" s="86" t="str">
        <f t="shared" si="43"/>
        <v>Ja</v>
      </c>
      <c r="NZ42" s="86" t="str">
        <f t="shared" si="43"/>
        <v>Ja</v>
      </c>
      <c r="OA42" s="86" t="str">
        <f t="shared" si="44"/>
        <v>Ja</v>
      </c>
      <c r="OB42" s="86" t="str">
        <f t="shared" si="44"/>
        <v>Ja</v>
      </c>
      <c r="OC42" s="86" t="str">
        <f t="shared" si="44"/>
        <v>Ja</v>
      </c>
      <c r="OD42" s="86" t="str">
        <f t="shared" si="44"/>
        <v>Optie</v>
      </c>
      <c r="OE42" s="86" t="str">
        <f t="shared" si="44"/>
        <v>Ja</v>
      </c>
      <c r="OF42" s="86" t="str">
        <f t="shared" si="44"/>
        <v>Ja</v>
      </c>
      <c r="OG42" s="86" t="str">
        <f t="shared" si="44"/>
        <v>Ja</v>
      </c>
      <c r="OH42" s="86" t="str">
        <f t="shared" si="44"/>
        <v>Ja</v>
      </c>
      <c r="OI42" s="86" t="str">
        <f t="shared" si="44"/>
        <v>Ja</v>
      </c>
      <c r="OJ42" s="86" t="str">
        <f t="shared" si="44"/>
        <v>Ja</v>
      </c>
      <c r="OK42" s="86" t="str">
        <f t="shared" si="45"/>
        <v>Ja</v>
      </c>
      <c r="OL42" s="86" t="str">
        <f t="shared" si="45"/>
        <v>Ja</v>
      </c>
      <c r="OM42" s="86" t="str">
        <f t="shared" si="45"/>
        <v>Optie</v>
      </c>
      <c r="ON42" s="86" t="str">
        <f t="shared" si="45"/>
        <v>Ja</v>
      </c>
      <c r="OO42" s="86" t="str">
        <f t="shared" si="45"/>
        <v>Optie</v>
      </c>
      <c r="OP42" s="86" t="str">
        <f t="shared" si="45"/>
        <v>Ja</v>
      </c>
      <c r="OQ42" s="86" t="str">
        <f t="shared" si="45"/>
        <v>Nee</v>
      </c>
      <c r="OR42" s="86" t="str">
        <f t="shared" si="45"/>
        <v>Optie</v>
      </c>
      <c r="OS42" s="86" t="str">
        <f t="shared" si="45"/>
        <v>Ja</v>
      </c>
      <c r="OT42" s="86" t="str">
        <f t="shared" si="45"/>
        <v>Ja</v>
      </c>
      <c r="OU42" s="86" t="str">
        <f t="shared" si="46"/>
        <v>Ja</v>
      </c>
      <c r="OV42" s="86" t="str">
        <f t="shared" si="46"/>
        <v>Ja</v>
      </c>
      <c r="OW42" s="86" t="str">
        <f t="shared" si="46"/>
        <v>Optie</v>
      </c>
      <c r="OX42" s="86" t="str">
        <f t="shared" si="46"/>
        <v>Ja</v>
      </c>
      <c r="OY42" s="86" t="str">
        <f t="shared" si="46"/>
        <v>Ja</v>
      </c>
      <c r="OZ42" s="86" t="str">
        <f t="shared" si="46"/>
        <v>Ja</v>
      </c>
      <c r="PA42" s="86" t="str">
        <f t="shared" si="46"/>
        <v>Ja</v>
      </c>
      <c r="PB42" s="86" t="str">
        <f t="shared" si="46"/>
        <v>Ja</v>
      </c>
      <c r="PC42" s="86" t="str">
        <f t="shared" si="46"/>
        <v>Ja</v>
      </c>
      <c r="PD42" s="86" t="str">
        <f t="shared" si="46"/>
        <v>Ja</v>
      </c>
      <c r="PE42" s="86" t="str">
        <f t="shared" si="46"/>
        <v>Ja</v>
      </c>
      <c r="PF42" s="86" t="str">
        <f t="shared" si="46"/>
        <v>Nee</v>
      </c>
    </row>
    <row r="43" spans="1:422" x14ac:dyDescent="0.25">
      <c r="A43" s="86"/>
      <c r="B43" s="225" t="s">
        <v>889</v>
      </c>
      <c r="C43" s="225" t="s">
        <v>485</v>
      </c>
      <c r="D43" s="86" t="s">
        <v>329</v>
      </c>
      <c r="E43" s="86" t="s">
        <v>485</v>
      </c>
      <c r="F43" s="86" t="s">
        <v>426</v>
      </c>
      <c r="G43" s="86" t="s">
        <v>483</v>
      </c>
      <c r="H43" s="86" t="s">
        <v>482</v>
      </c>
      <c r="I43" s="224" t="s">
        <v>485</v>
      </c>
      <c r="J43" s="224" t="s">
        <v>900</v>
      </c>
      <c r="K43" s="224" t="s">
        <v>906</v>
      </c>
      <c r="L43" s="110">
        <v>18</v>
      </c>
      <c r="M43" s="224"/>
      <c r="N43" s="224"/>
      <c r="O43" s="224"/>
      <c r="P43" s="223" t="s">
        <v>508</v>
      </c>
      <c r="Q43" s="86" t="str">
        <f t="shared" si="7"/>
        <v>Ja</v>
      </c>
      <c r="R43" s="86" t="str">
        <f t="shared" si="7"/>
        <v>Ja</v>
      </c>
      <c r="S43" s="86" t="str">
        <f t="shared" si="7"/>
        <v>Optie</v>
      </c>
      <c r="T43" s="86" t="str">
        <f t="shared" si="7"/>
        <v>Ja</v>
      </c>
      <c r="U43" s="86" t="str">
        <f t="shared" si="7"/>
        <v>Ja</v>
      </c>
      <c r="V43" s="86" t="str">
        <f t="shared" si="7"/>
        <v>Ja</v>
      </c>
      <c r="W43" s="86" t="str">
        <f t="shared" si="7"/>
        <v>Optie</v>
      </c>
      <c r="X43" s="86" t="str">
        <f t="shared" si="7"/>
        <v>Ja</v>
      </c>
      <c r="Y43" s="86" t="str">
        <f t="shared" si="7"/>
        <v>Optie</v>
      </c>
      <c r="Z43" s="86" t="str">
        <f t="shared" si="7"/>
        <v>Optie</v>
      </c>
      <c r="AA43" s="86" t="str">
        <f t="shared" si="8"/>
        <v>Optie</v>
      </c>
      <c r="AB43" s="86" t="str">
        <f t="shared" si="8"/>
        <v>Fout</v>
      </c>
      <c r="AC43" s="86" t="str">
        <f t="shared" si="8"/>
        <v>Fout</v>
      </c>
      <c r="AD43" s="86" t="str">
        <f t="shared" si="8"/>
        <v>Fout</v>
      </c>
      <c r="AE43" s="86" t="str">
        <f t="shared" si="8"/>
        <v>Fout</v>
      </c>
      <c r="AF43" s="86" t="str">
        <f t="shared" si="8"/>
        <v>Fout</v>
      </c>
      <c r="AG43" s="86" t="str">
        <f t="shared" si="8"/>
        <v>Fout</v>
      </c>
      <c r="AH43" s="86" t="str">
        <f t="shared" si="8"/>
        <v>Fout</v>
      </c>
      <c r="AI43" s="86" t="str">
        <f t="shared" si="8"/>
        <v>Fout</v>
      </c>
      <c r="AJ43" s="86" t="str">
        <f t="shared" si="8"/>
        <v>Fout</v>
      </c>
      <c r="AK43" s="86" t="str">
        <f t="shared" si="9"/>
        <v>Fout</v>
      </c>
      <c r="AL43" s="86" t="str">
        <f t="shared" si="9"/>
        <v>Fout</v>
      </c>
      <c r="AM43" s="86" t="str">
        <f t="shared" si="9"/>
        <v>Fout</v>
      </c>
      <c r="AN43" s="86" t="str">
        <f t="shared" si="9"/>
        <v>Fout</v>
      </c>
      <c r="AO43" s="86" t="str">
        <f t="shared" si="9"/>
        <v>Fout</v>
      </c>
      <c r="AP43" s="86" t="str">
        <f t="shared" si="9"/>
        <v>Fout</v>
      </c>
      <c r="AQ43" s="86" t="str">
        <f t="shared" si="9"/>
        <v>Fout</v>
      </c>
      <c r="AR43" s="86" t="str">
        <f t="shared" si="9"/>
        <v>Fout</v>
      </c>
      <c r="AS43" s="86" t="str">
        <f t="shared" si="9"/>
        <v>Fout</v>
      </c>
      <c r="AT43" s="86" t="str">
        <f t="shared" si="9"/>
        <v>Ja</v>
      </c>
      <c r="AU43" s="86" t="str">
        <f t="shared" si="10"/>
        <v>Nee</v>
      </c>
      <c r="AV43" s="86" t="str">
        <f t="shared" si="10"/>
        <v>Ja</v>
      </c>
      <c r="AW43" s="86" t="str">
        <f t="shared" si="10"/>
        <v>Ja</v>
      </c>
      <c r="AX43" s="86" t="str">
        <f t="shared" si="10"/>
        <v>Ja</v>
      </c>
      <c r="AY43" s="86" t="str">
        <f t="shared" si="10"/>
        <v>Fout</v>
      </c>
      <c r="AZ43" s="86" t="str">
        <f t="shared" si="10"/>
        <v>Fout</v>
      </c>
      <c r="BA43" s="86" t="str">
        <f t="shared" si="10"/>
        <v>Fout</v>
      </c>
      <c r="BB43" s="86" t="str">
        <f t="shared" si="10"/>
        <v>Fout</v>
      </c>
      <c r="BC43" s="86" t="str">
        <f t="shared" si="10"/>
        <v>Fout</v>
      </c>
      <c r="BD43" s="86" t="str">
        <f t="shared" si="10"/>
        <v>Fout</v>
      </c>
      <c r="BE43" s="86" t="str">
        <f t="shared" si="11"/>
        <v>Fout</v>
      </c>
      <c r="BF43" s="86" t="str">
        <f t="shared" si="11"/>
        <v>Fout</v>
      </c>
      <c r="BG43" s="86" t="str">
        <f t="shared" si="11"/>
        <v>Fout</v>
      </c>
      <c r="BH43" s="86" t="str">
        <f t="shared" si="11"/>
        <v>Fout</v>
      </c>
      <c r="BI43" s="86" t="str">
        <f t="shared" si="11"/>
        <v>Fout</v>
      </c>
      <c r="BJ43" s="86" t="str">
        <f t="shared" si="11"/>
        <v>Fout</v>
      </c>
      <c r="BK43" s="86" t="str">
        <f t="shared" si="11"/>
        <v>Fout</v>
      </c>
      <c r="BL43" s="86" t="str">
        <f t="shared" si="11"/>
        <v>Fout</v>
      </c>
      <c r="BM43" s="86" t="str">
        <f t="shared" si="11"/>
        <v>Fout</v>
      </c>
      <c r="BN43" s="86" t="str">
        <f t="shared" si="11"/>
        <v>Fout</v>
      </c>
      <c r="BO43" s="86" t="str">
        <f t="shared" si="12"/>
        <v>Fout</v>
      </c>
      <c r="BP43" s="86" t="str">
        <f t="shared" si="12"/>
        <v>Fout</v>
      </c>
      <c r="BQ43" s="86" t="str">
        <f t="shared" si="12"/>
        <v>Fout</v>
      </c>
      <c r="BR43" s="86" t="str">
        <f t="shared" si="12"/>
        <v>Fout</v>
      </c>
      <c r="BS43" s="86" t="str">
        <f t="shared" si="12"/>
        <v>Fout</v>
      </c>
      <c r="BT43" s="86" t="str">
        <f t="shared" si="12"/>
        <v>Fout</v>
      </c>
      <c r="BU43" s="86" t="str">
        <f t="shared" si="12"/>
        <v>Fout</v>
      </c>
      <c r="BV43" s="86" t="str">
        <f t="shared" si="12"/>
        <v>Fout</v>
      </c>
      <c r="BW43" s="86" t="str">
        <f t="shared" si="12"/>
        <v>Fout</v>
      </c>
      <c r="BX43" s="86" t="str">
        <f t="shared" si="12"/>
        <v>Fout</v>
      </c>
      <c r="BY43" s="86" t="str">
        <f t="shared" si="13"/>
        <v>Fout</v>
      </c>
      <c r="BZ43" s="86" t="str">
        <f t="shared" si="13"/>
        <v>Fout</v>
      </c>
      <c r="CA43" s="86" t="str">
        <f t="shared" si="13"/>
        <v>Fout</v>
      </c>
      <c r="CB43" s="86" t="str">
        <f t="shared" si="13"/>
        <v>Fout</v>
      </c>
      <c r="CC43" s="86" t="str">
        <f t="shared" si="13"/>
        <v>Fout</v>
      </c>
      <c r="CD43" s="86" t="str">
        <f t="shared" si="13"/>
        <v>Fout</v>
      </c>
      <c r="CE43" s="86" t="str">
        <f t="shared" si="13"/>
        <v>Fout</v>
      </c>
      <c r="CF43" s="86" t="str">
        <f t="shared" si="13"/>
        <v>Fout</v>
      </c>
      <c r="CG43" s="86" t="str">
        <f t="shared" si="13"/>
        <v>Fout</v>
      </c>
      <c r="CH43" s="86" t="str">
        <f t="shared" si="13"/>
        <v>Fout</v>
      </c>
      <c r="CI43" s="86" t="str">
        <f t="shared" si="14"/>
        <v>Fout</v>
      </c>
      <c r="CJ43" s="86" t="str">
        <f t="shared" si="14"/>
        <v>Ja</v>
      </c>
      <c r="CK43" s="86" t="str">
        <f t="shared" si="14"/>
        <v>Ja</v>
      </c>
      <c r="CL43" s="86" t="str">
        <f t="shared" si="14"/>
        <v>Ja</v>
      </c>
      <c r="CM43" s="86" t="str">
        <f t="shared" si="14"/>
        <v>Ja</v>
      </c>
      <c r="CN43" s="86" t="str">
        <f t="shared" si="14"/>
        <v>Ja</v>
      </c>
      <c r="CO43" s="86" t="str">
        <f t="shared" si="14"/>
        <v>Ja</v>
      </c>
      <c r="CP43" s="86" t="str">
        <f t="shared" si="14"/>
        <v>Ja</v>
      </c>
      <c r="CQ43" s="86" t="str">
        <f t="shared" si="14"/>
        <v>Ja</v>
      </c>
      <c r="CR43" s="86" t="str">
        <f t="shared" si="14"/>
        <v>Nee</v>
      </c>
      <c r="CS43" s="86" t="str">
        <f t="shared" si="15"/>
        <v>Nee</v>
      </c>
      <c r="CT43" s="86" t="str">
        <f t="shared" si="15"/>
        <v>Ja</v>
      </c>
      <c r="CU43" s="86" t="str">
        <f t="shared" si="15"/>
        <v>Ja</v>
      </c>
      <c r="CV43" s="86" t="str">
        <f t="shared" si="15"/>
        <v>Optie</v>
      </c>
      <c r="CW43" s="86" t="str">
        <f t="shared" si="15"/>
        <v>Ja</v>
      </c>
      <c r="CX43" s="86" t="str">
        <f t="shared" si="15"/>
        <v>Ja</v>
      </c>
      <c r="CY43" s="86" t="str">
        <f t="shared" si="15"/>
        <v>Ja</v>
      </c>
      <c r="CZ43" s="86" t="str">
        <f t="shared" si="15"/>
        <v>Ja</v>
      </c>
      <c r="DA43" s="86" t="str">
        <f t="shared" si="15"/>
        <v>Ja</v>
      </c>
      <c r="DB43" s="86" t="str">
        <f t="shared" si="15"/>
        <v>Optie</v>
      </c>
      <c r="DC43" s="86" t="str">
        <f t="shared" si="16"/>
        <v>Ja</v>
      </c>
      <c r="DD43" s="86" t="str">
        <f t="shared" si="16"/>
        <v>Ja</v>
      </c>
      <c r="DE43" s="86" t="str">
        <f t="shared" si="16"/>
        <v>Ja</v>
      </c>
      <c r="DF43" s="86" t="str">
        <f t="shared" si="16"/>
        <v>Ja</v>
      </c>
      <c r="DG43" s="86" t="str">
        <f t="shared" si="16"/>
        <v>Ja</v>
      </c>
      <c r="DH43" s="86" t="str">
        <f t="shared" si="16"/>
        <v>Nee</v>
      </c>
      <c r="DI43" s="86" t="str">
        <f t="shared" si="16"/>
        <v>Ja</v>
      </c>
      <c r="DJ43" s="86" t="str">
        <f t="shared" si="16"/>
        <v>Ja</v>
      </c>
      <c r="DK43" s="86" t="str">
        <f t="shared" si="16"/>
        <v>Optie</v>
      </c>
      <c r="DL43" s="86" t="str">
        <f t="shared" si="16"/>
        <v>Ja</v>
      </c>
      <c r="DM43" s="86" t="str">
        <f t="shared" si="16"/>
        <v>Ja</v>
      </c>
      <c r="DN43" s="86" t="str">
        <f t="shared" si="16"/>
        <v>Fout</v>
      </c>
      <c r="DO43" s="86" t="str">
        <f t="shared" si="16"/>
        <v>Fout</v>
      </c>
      <c r="DP43" s="223" t="s">
        <v>893</v>
      </c>
      <c r="DQ43" s="86" t="str">
        <f t="shared" si="17"/>
        <v>Ja</v>
      </c>
      <c r="DR43" s="86" t="str">
        <f t="shared" si="17"/>
        <v>Ja</v>
      </c>
      <c r="DS43" s="86" t="str">
        <f t="shared" si="17"/>
        <v>Optie</v>
      </c>
      <c r="DT43" s="86" t="str">
        <f t="shared" si="17"/>
        <v>Ja</v>
      </c>
      <c r="DU43" s="86" t="str">
        <f t="shared" si="17"/>
        <v>Ja</v>
      </c>
      <c r="DV43" s="86" t="str">
        <f t="shared" si="17"/>
        <v>Ja</v>
      </c>
      <c r="DW43" s="86" t="str">
        <f t="shared" si="17"/>
        <v>Optie</v>
      </c>
      <c r="DX43" s="86" t="str">
        <f t="shared" si="17"/>
        <v>Ja</v>
      </c>
      <c r="DY43" s="86" t="str">
        <f t="shared" si="17"/>
        <v>Optie</v>
      </c>
      <c r="DZ43" s="86" t="str">
        <f t="shared" si="17"/>
        <v>Optie</v>
      </c>
      <c r="EA43" s="86" t="str">
        <f t="shared" si="18"/>
        <v>Ja</v>
      </c>
      <c r="EB43" s="86" t="str">
        <f t="shared" si="18"/>
        <v>Ja</v>
      </c>
      <c r="EC43" s="86" t="str">
        <f t="shared" si="18"/>
        <v>Ja</v>
      </c>
      <c r="ED43" s="86" t="str">
        <f t="shared" si="18"/>
        <v>Ja</v>
      </c>
      <c r="EE43" s="86" t="str">
        <f t="shared" si="18"/>
        <v>Ja</v>
      </c>
      <c r="EF43" s="86" t="str">
        <f t="shared" si="18"/>
        <v>Optie</v>
      </c>
      <c r="EG43" s="86" t="str">
        <f t="shared" si="18"/>
        <v>Ja</v>
      </c>
      <c r="EH43" s="86" t="str">
        <f t="shared" si="18"/>
        <v>Optie</v>
      </c>
      <c r="EI43" s="86" t="str">
        <f t="shared" si="18"/>
        <v>Ja</v>
      </c>
      <c r="EJ43" s="86" t="str">
        <f t="shared" si="18"/>
        <v>Ja</v>
      </c>
      <c r="EK43" s="86" t="str">
        <f t="shared" si="19"/>
        <v>Nee</v>
      </c>
      <c r="EL43" s="86" t="str">
        <f t="shared" si="19"/>
        <v>Ja</v>
      </c>
      <c r="EM43" s="86" t="str">
        <f t="shared" si="19"/>
        <v>Fout</v>
      </c>
      <c r="EN43" s="86" t="str">
        <f t="shared" si="19"/>
        <v>Fout</v>
      </c>
      <c r="EO43" s="86" t="str">
        <f t="shared" si="19"/>
        <v>Fout</v>
      </c>
      <c r="EP43" s="86" t="str">
        <f t="shared" si="19"/>
        <v>Fout</v>
      </c>
      <c r="EQ43" s="86" t="str">
        <f t="shared" si="19"/>
        <v>Fout</v>
      </c>
      <c r="ER43" s="86" t="str">
        <f t="shared" si="19"/>
        <v>Fout</v>
      </c>
      <c r="ES43" s="86" t="str">
        <f t="shared" si="19"/>
        <v>Fout</v>
      </c>
      <c r="ET43" s="86" t="str">
        <f t="shared" si="19"/>
        <v>Fout</v>
      </c>
      <c r="EU43" s="86" t="str">
        <f t="shared" si="20"/>
        <v>Fout</v>
      </c>
      <c r="EV43" s="86" t="str">
        <f t="shared" si="20"/>
        <v>Fout</v>
      </c>
      <c r="EW43" s="86" t="str">
        <f t="shared" si="20"/>
        <v>Fout</v>
      </c>
      <c r="EX43" s="86" t="str">
        <f t="shared" si="20"/>
        <v>Fout</v>
      </c>
      <c r="EY43" s="86" t="str">
        <f t="shared" si="20"/>
        <v>Fout</v>
      </c>
      <c r="EZ43" s="86" t="str">
        <f t="shared" si="20"/>
        <v>Fout</v>
      </c>
      <c r="FA43" s="86" t="str">
        <f t="shared" si="20"/>
        <v>Fout</v>
      </c>
      <c r="FB43" s="86" t="str">
        <f t="shared" si="20"/>
        <v>Fout</v>
      </c>
      <c r="FC43" s="86" t="str">
        <f t="shared" si="20"/>
        <v>Fout</v>
      </c>
      <c r="FD43" s="86" t="str">
        <f t="shared" si="20"/>
        <v>Fout</v>
      </c>
      <c r="FE43" s="86" t="str">
        <f t="shared" si="21"/>
        <v>Fout</v>
      </c>
      <c r="FF43" s="86" t="str">
        <f t="shared" si="21"/>
        <v>Fout</v>
      </c>
      <c r="FG43" s="86" t="str">
        <f t="shared" si="21"/>
        <v>Fout</v>
      </c>
      <c r="FH43" s="86" t="str">
        <f t="shared" si="21"/>
        <v>Fout</v>
      </c>
      <c r="FI43" s="86" t="str">
        <f t="shared" si="21"/>
        <v>Fout</v>
      </c>
      <c r="FJ43" s="86" t="str">
        <f t="shared" si="21"/>
        <v>Fout</v>
      </c>
      <c r="FK43" s="86" t="str">
        <f t="shared" si="21"/>
        <v>Fout</v>
      </c>
      <c r="FL43" s="86" t="str">
        <f t="shared" si="21"/>
        <v>Fout</v>
      </c>
      <c r="FM43" s="86" t="str">
        <f t="shared" si="21"/>
        <v>Fout</v>
      </c>
      <c r="FN43" s="86" t="str">
        <f t="shared" si="21"/>
        <v>Fout</v>
      </c>
      <c r="FO43" s="86" t="str">
        <f t="shared" si="22"/>
        <v>Fout</v>
      </c>
      <c r="FP43" s="86" t="str">
        <f t="shared" si="22"/>
        <v>Fout</v>
      </c>
      <c r="FQ43" s="86" t="str">
        <f t="shared" si="22"/>
        <v>Fout</v>
      </c>
      <c r="FR43" s="86" t="str">
        <f t="shared" si="22"/>
        <v>Fout</v>
      </c>
      <c r="FS43" s="86" t="str">
        <f t="shared" si="22"/>
        <v>Fout</v>
      </c>
      <c r="FT43" s="86" t="str">
        <f t="shared" si="22"/>
        <v>Fout</v>
      </c>
      <c r="FU43" s="86" t="str">
        <f t="shared" si="22"/>
        <v>Fout</v>
      </c>
      <c r="FV43" s="86" t="str">
        <f t="shared" si="22"/>
        <v>Fout</v>
      </c>
      <c r="FW43" s="86" t="str">
        <f t="shared" si="22"/>
        <v>Fout</v>
      </c>
      <c r="FX43" s="86" t="str">
        <f t="shared" si="22"/>
        <v>Fout</v>
      </c>
      <c r="FY43" s="86" t="str">
        <f t="shared" si="23"/>
        <v>Fout</v>
      </c>
      <c r="FZ43" s="86" t="str">
        <f t="shared" si="23"/>
        <v>Fout</v>
      </c>
      <c r="GA43" s="86" t="str">
        <f t="shared" si="23"/>
        <v>Fout</v>
      </c>
      <c r="GB43" s="86" t="str">
        <f t="shared" si="23"/>
        <v>Fout</v>
      </c>
      <c r="GC43" s="86" t="str">
        <f t="shared" si="23"/>
        <v>Fout</v>
      </c>
      <c r="GD43" s="86" t="str">
        <f t="shared" si="23"/>
        <v>Fout</v>
      </c>
      <c r="GE43" s="86" t="str">
        <f t="shared" si="23"/>
        <v>Fout</v>
      </c>
      <c r="GF43" s="86" t="str">
        <f t="shared" si="23"/>
        <v>Fout</v>
      </c>
      <c r="GG43" s="86" t="str">
        <f t="shared" si="23"/>
        <v>Fout</v>
      </c>
      <c r="GH43" s="86" t="str">
        <f t="shared" si="23"/>
        <v>Fout</v>
      </c>
      <c r="GI43" s="86" t="str">
        <f t="shared" si="24"/>
        <v>Fout</v>
      </c>
      <c r="GJ43" s="86" t="str">
        <f t="shared" si="24"/>
        <v>Fout</v>
      </c>
      <c r="GK43" s="86" t="str">
        <f t="shared" si="24"/>
        <v>Fout</v>
      </c>
      <c r="GL43" s="86" t="str">
        <f t="shared" si="24"/>
        <v>Fout</v>
      </c>
      <c r="GM43" s="86" t="str">
        <f t="shared" si="24"/>
        <v>Fout</v>
      </c>
      <c r="GN43" s="86" t="str">
        <f t="shared" si="24"/>
        <v>Fout</v>
      </c>
      <c r="GO43" s="86" t="str">
        <f t="shared" si="24"/>
        <v>Fout</v>
      </c>
      <c r="GP43" s="86" t="str">
        <f t="shared" si="24"/>
        <v>Fout</v>
      </c>
      <c r="GQ43" s="86" t="str">
        <f t="shared" si="24"/>
        <v>Fout</v>
      </c>
      <c r="GR43" s="86" t="str">
        <f t="shared" si="24"/>
        <v>Fout</v>
      </c>
      <c r="GS43" s="86" t="str">
        <f t="shared" si="25"/>
        <v>Fout</v>
      </c>
      <c r="GT43" s="86" t="str">
        <f t="shared" si="25"/>
        <v>Fout</v>
      </c>
      <c r="GU43" s="86" t="str">
        <f t="shared" si="25"/>
        <v>Fout</v>
      </c>
      <c r="GV43" s="86" t="str">
        <f t="shared" si="25"/>
        <v>Fout</v>
      </c>
      <c r="GW43" s="86" t="str">
        <f t="shared" si="25"/>
        <v>Fout</v>
      </c>
      <c r="GX43" s="86" t="str">
        <f t="shared" si="25"/>
        <v>Fout</v>
      </c>
      <c r="GY43" s="86" t="str">
        <f t="shared" si="25"/>
        <v>Fout</v>
      </c>
      <c r="GZ43" s="86" t="str">
        <f t="shared" si="25"/>
        <v>Fout</v>
      </c>
      <c r="HA43" s="86" t="str">
        <f t="shared" si="25"/>
        <v>Fout</v>
      </c>
      <c r="HB43" s="86" t="str">
        <f t="shared" si="25"/>
        <v>Fout</v>
      </c>
      <c r="HC43" s="86" t="str">
        <f t="shared" si="26"/>
        <v>Fout</v>
      </c>
      <c r="HD43" s="86" t="str">
        <f t="shared" si="26"/>
        <v>Fout</v>
      </c>
      <c r="HE43" s="86" t="str">
        <f t="shared" si="26"/>
        <v>Fout</v>
      </c>
      <c r="HF43" s="86" t="str">
        <f t="shared" si="26"/>
        <v>Fout</v>
      </c>
      <c r="HG43" s="86" t="str">
        <f t="shared" si="26"/>
        <v>Fout</v>
      </c>
      <c r="HH43" s="86" t="str">
        <f t="shared" si="26"/>
        <v>Fout</v>
      </c>
      <c r="HI43" s="86" t="str">
        <f t="shared" si="26"/>
        <v>Fout</v>
      </c>
      <c r="HJ43" s="86" t="str">
        <f t="shared" si="26"/>
        <v>Fout</v>
      </c>
      <c r="HK43" s="86" t="str">
        <f t="shared" si="26"/>
        <v>Fout</v>
      </c>
      <c r="HL43" s="86" t="str">
        <f t="shared" si="26"/>
        <v>Fout</v>
      </c>
      <c r="HM43" s="86" t="str">
        <f t="shared" si="27"/>
        <v>Fout</v>
      </c>
      <c r="HN43" s="86" t="str">
        <f t="shared" si="27"/>
        <v>Fout</v>
      </c>
      <c r="HO43" s="86" t="str">
        <f t="shared" si="27"/>
        <v>Fout</v>
      </c>
      <c r="HP43" s="86" t="str">
        <f t="shared" si="27"/>
        <v>Fout</v>
      </c>
      <c r="HQ43" s="86" t="str">
        <f t="shared" si="27"/>
        <v>Fout</v>
      </c>
      <c r="HR43" s="86" t="str">
        <f t="shared" si="27"/>
        <v>Fout</v>
      </c>
      <c r="HS43" s="86" t="str">
        <f t="shared" si="27"/>
        <v>Fout</v>
      </c>
      <c r="HT43" s="86" t="str">
        <f t="shared" si="27"/>
        <v>Fout</v>
      </c>
      <c r="HU43" s="86" t="str">
        <f t="shared" si="27"/>
        <v>Fout</v>
      </c>
      <c r="HV43" s="86" t="str">
        <f t="shared" si="27"/>
        <v>Fout</v>
      </c>
      <c r="HW43" s="86" t="str">
        <f t="shared" si="28"/>
        <v>Fout</v>
      </c>
      <c r="HX43" s="86" t="str">
        <f t="shared" si="28"/>
        <v>Fout</v>
      </c>
      <c r="HY43" s="86" t="str">
        <f t="shared" si="28"/>
        <v>Fout</v>
      </c>
      <c r="HZ43" s="86" t="str">
        <f t="shared" si="28"/>
        <v>Fout</v>
      </c>
      <c r="IA43" s="86" t="str">
        <f t="shared" si="28"/>
        <v>Fout</v>
      </c>
      <c r="IB43" s="86" t="str">
        <f t="shared" si="28"/>
        <v>Fout</v>
      </c>
      <c r="IC43" s="86" t="str">
        <f t="shared" si="28"/>
        <v>Fout</v>
      </c>
      <c r="ID43" s="86" t="str">
        <f t="shared" si="28"/>
        <v>Fout</v>
      </c>
      <c r="IE43" s="86" t="str">
        <f t="shared" si="28"/>
        <v>Fout</v>
      </c>
      <c r="IF43" s="86" t="str">
        <f t="shared" si="28"/>
        <v>Fout</v>
      </c>
      <c r="IG43" s="86" t="str">
        <f t="shared" si="29"/>
        <v>Fout</v>
      </c>
      <c r="IH43" s="86" t="str">
        <f t="shared" si="29"/>
        <v>Fout</v>
      </c>
      <c r="II43" s="86" t="str">
        <f t="shared" si="29"/>
        <v>Fout</v>
      </c>
      <c r="IJ43" s="86" t="str">
        <f t="shared" si="29"/>
        <v>Fout</v>
      </c>
      <c r="IK43" s="86" t="str">
        <f t="shared" si="29"/>
        <v>Fout</v>
      </c>
      <c r="IL43" s="86" t="str">
        <f t="shared" si="29"/>
        <v>Fout</v>
      </c>
      <c r="IM43" s="86" t="str">
        <f t="shared" si="29"/>
        <v>Fout</v>
      </c>
      <c r="IN43" s="86" t="str">
        <f t="shared" si="29"/>
        <v>Fout</v>
      </c>
      <c r="IO43" s="86" t="str">
        <f t="shared" si="29"/>
        <v>Fout</v>
      </c>
      <c r="IP43" s="86" t="str">
        <f t="shared" si="29"/>
        <v>Fout</v>
      </c>
      <c r="IQ43" s="86" t="str">
        <f t="shared" si="30"/>
        <v>Fout</v>
      </c>
      <c r="IR43" s="86" t="str">
        <f t="shared" si="30"/>
        <v>Fout</v>
      </c>
      <c r="IS43" s="86" t="str">
        <f t="shared" si="30"/>
        <v>Fout</v>
      </c>
      <c r="IT43" s="86" t="str">
        <f t="shared" si="30"/>
        <v>Fout</v>
      </c>
      <c r="IU43" s="86" t="str">
        <f t="shared" si="30"/>
        <v>Fout</v>
      </c>
      <c r="IV43" s="86" t="str">
        <f t="shared" si="30"/>
        <v>Fout</v>
      </c>
      <c r="IW43" s="86" t="str">
        <f t="shared" si="30"/>
        <v>Fout</v>
      </c>
      <c r="IX43" s="86" t="str">
        <f t="shared" si="30"/>
        <v>Fout</v>
      </c>
      <c r="IY43" s="86" t="str">
        <f t="shared" si="30"/>
        <v>Fout</v>
      </c>
      <c r="IZ43" s="86" t="str">
        <f t="shared" si="30"/>
        <v>Fout</v>
      </c>
      <c r="JA43" s="86" t="str">
        <f t="shared" si="31"/>
        <v>Fout</v>
      </c>
      <c r="JB43" s="86" t="str">
        <f t="shared" si="31"/>
        <v>Fout</v>
      </c>
      <c r="JC43" s="86" t="str">
        <f t="shared" si="31"/>
        <v>Fout</v>
      </c>
      <c r="JD43" s="86" t="str">
        <f t="shared" si="31"/>
        <v>Ja</v>
      </c>
      <c r="JE43" s="86" t="str">
        <f t="shared" si="31"/>
        <v>Ja</v>
      </c>
      <c r="JF43" s="86" t="str">
        <f t="shared" si="31"/>
        <v>Ja</v>
      </c>
      <c r="JG43" s="86" t="str">
        <f t="shared" si="31"/>
        <v>Ja</v>
      </c>
      <c r="JH43" s="86" t="str">
        <f t="shared" si="31"/>
        <v>Ja</v>
      </c>
      <c r="JI43" s="86" t="str">
        <f t="shared" si="31"/>
        <v>Ja</v>
      </c>
      <c r="JJ43" s="86" t="str">
        <f t="shared" si="31"/>
        <v>Ja</v>
      </c>
      <c r="JK43" s="86" t="str">
        <f t="shared" si="32"/>
        <v>Ja</v>
      </c>
      <c r="JL43" s="86" t="str">
        <f t="shared" si="32"/>
        <v>Ja</v>
      </c>
      <c r="JM43" s="86" t="str">
        <f t="shared" si="32"/>
        <v>Ja</v>
      </c>
      <c r="JN43" s="86" t="str">
        <f t="shared" si="32"/>
        <v>Ja</v>
      </c>
      <c r="JO43" s="86" t="str">
        <f t="shared" si="32"/>
        <v>Ja</v>
      </c>
      <c r="JP43" s="86" t="str">
        <f t="shared" si="32"/>
        <v>Ja</v>
      </c>
      <c r="JQ43" s="86" t="str">
        <f t="shared" si="32"/>
        <v>Optie</v>
      </c>
      <c r="JR43" s="86" t="str">
        <f t="shared" si="32"/>
        <v>Ja</v>
      </c>
      <c r="JS43" s="86" t="str">
        <f t="shared" si="32"/>
        <v>Nee</v>
      </c>
      <c r="JT43" s="86" t="str">
        <f t="shared" si="32"/>
        <v>Ja</v>
      </c>
      <c r="JU43" s="86" t="str">
        <f t="shared" si="33"/>
        <v>Ja</v>
      </c>
      <c r="JV43" s="86" t="str">
        <f t="shared" si="33"/>
        <v>Ja</v>
      </c>
      <c r="JW43" s="86" t="str">
        <f t="shared" si="33"/>
        <v>Ja</v>
      </c>
      <c r="JX43" s="86" t="str">
        <f t="shared" si="33"/>
        <v>Ja</v>
      </c>
      <c r="JY43" s="86" t="str">
        <f t="shared" si="33"/>
        <v>Ja</v>
      </c>
      <c r="JZ43" s="86" t="str">
        <f t="shared" si="33"/>
        <v>Optie</v>
      </c>
      <c r="KA43" s="86" t="str">
        <f t="shared" si="33"/>
        <v>Optie</v>
      </c>
      <c r="KB43" s="86" t="str">
        <f t="shared" si="33"/>
        <v>Nee</v>
      </c>
      <c r="KC43" s="86" t="str">
        <f t="shared" si="33"/>
        <v>Ja</v>
      </c>
      <c r="KD43" s="86" t="str">
        <f t="shared" si="33"/>
        <v>Ja</v>
      </c>
      <c r="KE43" s="86" t="str">
        <f t="shared" si="34"/>
        <v>Nee</v>
      </c>
      <c r="KF43" s="86" t="str">
        <f t="shared" si="34"/>
        <v>Ja</v>
      </c>
      <c r="KG43" s="86" t="str">
        <f t="shared" si="34"/>
        <v>Nee</v>
      </c>
      <c r="KH43" s="86" t="str">
        <f t="shared" si="34"/>
        <v>Ja</v>
      </c>
      <c r="KI43" s="86" t="str">
        <f t="shared" si="34"/>
        <v>Optie</v>
      </c>
      <c r="KJ43" s="86" t="str">
        <f t="shared" si="34"/>
        <v>Ja</v>
      </c>
      <c r="KK43" s="86" t="str">
        <f t="shared" si="34"/>
        <v>Optie</v>
      </c>
      <c r="KL43" s="86" t="str">
        <f t="shared" si="34"/>
        <v>Ja</v>
      </c>
      <c r="KM43" s="86" t="str">
        <f t="shared" si="34"/>
        <v>Nee</v>
      </c>
      <c r="KN43" s="86" t="str">
        <f t="shared" si="34"/>
        <v>Ja</v>
      </c>
      <c r="KO43" s="86" t="str">
        <f t="shared" si="35"/>
        <v>Nee</v>
      </c>
      <c r="KP43" s="86" t="str">
        <f t="shared" si="35"/>
        <v>Nee</v>
      </c>
      <c r="KQ43" s="86" t="str">
        <f t="shared" si="35"/>
        <v>Nee</v>
      </c>
      <c r="KR43" s="86" t="str">
        <f t="shared" si="35"/>
        <v>Optie</v>
      </c>
      <c r="KS43" s="86" t="str">
        <f t="shared" si="35"/>
        <v>Ja</v>
      </c>
      <c r="KT43" s="86" t="str">
        <f t="shared" si="35"/>
        <v>Ja</v>
      </c>
      <c r="KU43" s="86" t="str">
        <f t="shared" si="35"/>
        <v>Ja</v>
      </c>
      <c r="KV43" s="86" t="str">
        <f t="shared" si="35"/>
        <v>Ja</v>
      </c>
      <c r="KW43" s="86" t="str">
        <f t="shared" si="35"/>
        <v>Ja</v>
      </c>
      <c r="KX43" s="86" t="str">
        <f t="shared" si="35"/>
        <v>Ja</v>
      </c>
      <c r="KY43" s="86" t="str">
        <f t="shared" si="36"/>
        <v>Nee</v>
      </c>
      <c r="KZ43" s="86" t="str">
        <f t="shared" si="36"/>
        <v>Nee</v>
      </c>
      <c r="LA43" s="86" t="str">
        <f t="shared" si="36"/>
        <v>Optie</v>
      </c>
      <c r="LB43" s="86" t="str">
        <f t="shared" si="36"/>
        <v>Nee</v>
      </c>
      <c r="LC43" s="86" t="str">
        <f t="shared" si="36"/>
        <v>Fout</v>
      </c>
      <c r="LD43" s="86" t="str">
        <f t="shared" si="36"/>
        <v>Fout</v>
      </c>
      <c r="LE43" s="86" t="str">
        <f t="shared" si="36"/>
        <v>Fout</v>
      </c>
      <c r="LF43" s="86" t="str">
        <f t="shared" si="36"/>
        <v>Fout</v>
      </c>
      <c r="LG43" s="86" t="str">
        <f t="shared" si="36"/>
        <v>Fout</v>
      </c>
      <c r="LH43" s="86" t="str">
        <f t="shared" si="36"/>
        <v>Fout</v>
      </c>
      <c r="LI43" s="86" t="str">
        <f t="shared" si="37"/>
        <v>Fout</v>
      </c>
      <c r="LJ43" s="86" t="str">
        <f t="shared" si="37"/>
        <v>Fout</v>
      </c>
      <c r="LK43" s="86" t="str">
        <f t="shared" si="37"/>
        <v>Fout</v>
      </c>
      <c r="LL43" s="86" t="str">
        <f t="shared" si="37"/>
        <v>Fout</v>
      </c>
      <c r="LM43" s="86" t="str">
        <f t="shared" si="37"/>
        <v>Fout</v>
      </c>
      <c r="LN43" s="86" t="str">
        <f t="shared" si="37"/>
        <v>Fout</v>
      </c>
      <c r="LO43" s="86" t="str">
        <f t="shared" si="37"/>
        <v>Fout</v>
      </c>
      <c r="LP43" s="86" t="str">
        <f t="shared" si="37"/>
        <v>Fout</v>
      </c>
      <c r="LQ43" s="86" t="str">
        <f t="shared" si="37"/>
        <v>Fout</v>
      </c>
      <c r="LR43" s="86" t="str">
        <f t="shared" si="37"/>
        <v>Fout</v>
      </c>
      <c r="LS43" s="86" t="str">
        <f t="shared" si="38"/>
        <v>Fout</v>
      </c>
      <c r="LT43" s="86" t="str">
        <f t="shared" si="38"/>
        <v>Fout</v>
      </c>
      <c r="LU43" s="86" t="str">
        <f t="shared" si="38"/>
        <v>Fout</v>
      </c>
      <c r="LV43" s="86" t="str">
        <f t="shared" si="38"/>
        <v>Fout</v>
      </c>
      <c r="LW43" s="86" t="str">
        <f t="shared" si="38"/>
        <v>Fout</v>
      </c>
      <c r="LX43" s="86" t="str">
        <f t="shared" si="38"/>
        <v>Fout</v>
      </c>
      <c r="LY43" s="86" t="str">
        <f t="shared" si="38"/>
        <v>Fout</v>
      </c>
      <c r="LZ43" s="86" t="str">
        <f t="shared" si="38"/>
        <v>Fout</v>
      </c>
      <c r="MA43" s="86" t="str">
        <f t="shared" si="38"/>
        <v>Fout</v>
      </c>
      <c r="MB43" s="86" t="str">
        <f t="shared" si="38"/>
        <v>Fout</v>
      </c>
      <c r="MC43" s="86" t="str">
        <f t="shared" si="39"/>
        <v>Fout</v>
      </c>
      <c r="MD43" s="86" t="str">
        <f t="shared" si="39"/>
        <v>Fout</v>
      </c>
      <c r="ME43" s="86" t="str">
        <f t="shared" si="39"/>
        <v>Fout</v>
      </c>
      <c r="MF43" s="86" t="str">
        <f t="shared" si="39"/>
        <v>Fout</v>
      </c>
      <c r="MG43" s="86" t="str">
        <f t="shared" si="39"/>
        <v>Fout</v>
      </c>
      <c r="MH43" s="86" t="str">
        <f t="shared" si="39"/>
        <v>Fout</v>
      </c>
      <c r="MI43" s="86" t="str">
        <f t="shared" si="39"/>
        <v>Fout</v>
      </c>
      <c r="MJ43" s="86" t="str">
        <f t="shared" si="39"/>
        <v>Fout</v>
      </c>
      <c r="MK43" s="86" t="str">
        <f t="shared" si="39"/>
        <v>Fout</v>
      </c>
      <c r="ML43" s="86" t="str">
        <f t="shared" si="39"/>
        <v>Fout</v>
      </c>
      <c r="MM43" s="86" t="str">
        <f t="shared" si="40"/>
        <v>Fout</v>
      </c>
      <c r="MN43" s="86" t="str">
        <f t="shared" si="40"/>
        <v>Fout</v>
      </c>
      <c r="MO43" s="86" t="str">
        <f t="shared" si="40"/>
        <v>Fout</v>
      </c>
      <c r="MP43" s="86" t="str">
        <f t="shared" si="40"/>
        <v>Fout</v>
      </c>
      <c r="MQ43" s="86" t="str">
        <f t="shared" si="40"/>
        <v>Fout</v>
      </c>
      <c r="MR43" s="86" t="str">
        <f t="shared" si="40"/>
        <v>Fout</v>
      </c>
      <c r="MS43" s="86" t="str">
        <f t="shared" si="40"/>
        <v>Fout</v>
      </c>
      <c r="MT43" s="86" t="str">
        <f t="shared" si="40"/>
        <v>Fout</v>
      </c>
      <c r="MU43" s="86" t="str">
        <f t="shared" si="40"/>
        <v>Fout</v>
      </c>
      <c r="MV43" s="86" t="str">
        <f t="shared" si="40"/>
        <v>Fout</v>
      </c>
      <c r="MW43" s="86" t="str">
        <f t="shared" si="41"/>
        <v>Fout</v>
      </c>
      <c r="MX43" s="86" t="str">
        <f t="shared" si="41"/>
        <v>Fout</v>
      </c>
      <c r="MY43" s="86" t="str">
        <f t="shared" si="41"/>
        <v>Fout</v>
      </c>
      <c r="MZ43" s="86" t="str">
        <f t="shared" si="41"/>
        <v>Fout</v>
      </c>
      <c r="NA43" s="86" t="str">
        <f t="shared" si="41"/>
        <v>Fout</v>
      </c>
      <c r="NB43" s="86" t="str">
        <f t="shared" si="41"/>
        <v>Fout</v>
      </c>
      <c r="NC43" s="86" t="str">
        <f t="shared" si="41"/>
        <v>Fout</v>
      </c>
      <c r="ND43" s="86" t="str">
        <f t="shared" si="41"/>
        <v>Ja</v>
      </c>
      <c r="NE43" s="86" t="str">
        <f t="shared" si="41"/>
        <v>Ja</v>
      </c>
      <c r="NF43" s="86" t="str">
        <f t="shared" si="41"/>
        <v>Ja</v>
      </c>
      <c r="NG43" s="86" t="str">
        <f t="shared" si="42"/>
        <v>Optie</v>
      </c>
      <c r="NH43" s="86" t="str">
        <f t="shared" si="42"/>
        <v>Ja</v>
      </c>
      <c r="NI43" s="86" t="str">
        <f t="shared" si="42"/>
        <v>Ja</v>
      </c>
      <c r="NJ43" s="86" t="str">
        <f t="shared" si="42"/>
        <v>Ja</v>
      </c>
      <c r="NK43" s="86" t="str">
        <f t="shared" si="42"/>
        <v>Ja</v>
      </c>
      <c r="NL43" s="86" t="str">
        <f t="shared" si="42"/>
        <v>Ja</v>
      </c>
      <c r="NM43" s="86" t="str">
        <f t="shared" si="42"/>
        <v>Optie</v>
      </c>
      <c r="NN43" s="86" t="str">
        <f t="shared" si="42"/>
        <v>Ja</v>
      </c>
      <c r="NO43" s="86" t="str">
        <f t="shared" si="42"/>
        <v>Ja</v>
      </c>
      <c r="NP43" s="86" t="str">
        <f t="shared" si="42"/>
        <v>Ja</v>
      </c>
      <c r="NQ43" s="86" t="str">
        <f t="shared" si="43"/>
        <v>Optie</v>
      </c>
      <c r="NR43" s="86" t="str">
        <f t="shared" si="43"/>
        <v>Optie</v>
      </c>
      <c r="NS43" s="86" t="str">
        <f t="shared" si="43"/>
        <v>Ja</v>
      </c>
      <c r="NT43" s="86" t="str">
        <f t="shared" si="43"/>
        <v>Ja</v>
      </c>
      <c r="NU43" s="86" t="str">
        <f t="shared" si="43"/>
        <v>Ja</v>
      </c>
      <c r="NV43" s="86" t="str">
        <f t="shared" si="43"/>
        <v>Ja</v>
      </c>
      <c r="NW43" s="86" t="str">
        <f t="shared" si="43"/>
        <v>Optie</v>
      </c>
      <c r="NX43" s="86" t="str">
        <f t="shared" si="43"/>
        <v>Ja</v>
      </c>
      <c r="NY43" s="86" t="str">
        <f t="shared" si="43"/>
        <v>Ja</v>
      </c>
      <c r="NZ43" s="86" t="str">
        <f t="shared" si="43"/>
        <v>Ja</v>
      </c>
      <c r="OA43" s="86" t="str">
        <f t="shared" si="44"/>
        <v>Ja</v>
      </c>
      <c r="OB43" s="86" t="str">
        <f t="shared" si="44"/>
        <v>Ja</v>
      </c>
      <c r="OC43" s="86" t="str">
        <f t="shared" si="44"/>
        <v>Ja</v>
      </c>
      <c r="OD43" s="86" t="str">
        <f t="shared" si="44"/>
        <v>Optie</v>
      </c>
      <c r="OE43" s="86" t="str">
        <f t="shared" si="44"/>
        <v>Ja</v>
      </c>
      <c r="OF43" s="86" t="str">
        <f t="shared" si="44"/>
        <v>Ja</v>
      </c>
      <c r="OG43" s="86" t="str">
        <f t="shared" si="44"/>
        <v>Ja</v>
      </c>
      <c r="OH43" s="86" t="str">
        <f t="shared" si="44"/>
        <v>Ja</v>
      </c>
      <c r="OI43" s="86" t="str">
        <f t="shared" si="44"/>
        <v>Ja</v>
      </c>
      <c r="OJ43" s="86" t="str">
        <f t="shared" si="44"/>
        <v>Ja</v>
      </c>
      <c r="OK43" s="86" t="str">
        <f t="shared" si="45"/>
        <v>Ja</v>
      </c>
      <c r="OL43" s="86" t="str">
        <f t="shared" si="45"/>
        <v>Ja</v>
      </c>
      <c r="OM43" s="86" t="str">
        <f t="shared" si="45"/>
        <v>Optie</v>
      </c>
      <c r="ON43" s="86" t="str">
        <f t="shared" si="45"/>
        <v>Ja</v>
      </c>
      <c r="OO43" s="86" t="str">
        <f t="shared" si="45"/>
        <v>Optie</v>
      </c>
      <c r="OP43" s="86" t="str">
        <f t="shared" si="45"/>
        <v>Ja</v>
      </c>
      <c r="OQ43" s="86" t="str">
        <f t="shared" si="45"/>
        <v>Nee</v>
      </c>
      <c r="OR43" s="86" t="str">
        <f t="shared" si="45"/>
        <v>Optie</v>
      </c>
      <c r="OS43" s="86" t="str">
        <f t="shared" si="45"/>
        <v>Ja</v>
      </c>
      <c r="OT43" s="86" t="str">
        <f t="shared" si="45"/>
        <v>Ja</v>
      </c>
      <c r="OU43" s="86" t="str">
        <f t="shared" si="46"/>
        <v>Ja</v>
      </c>
      <c r="OV43" s="86" t="str">
        <f t="shared" si="46"/>
        <v>Ja</v>
      </c>
      <c r="OW43" s="86" t="str">
        <f t="shared" si="46"/>
        <v>Optie</v>
      </c>
      <c r="OX43" s="86" t="str">
        <f t="shared" si="46"/>
        <v>Ja</v>
      </c>
      <c r="OY43" s="86" t="str">
        <f t="shared" si="46"/>
        <v>Ja</v>
      </c>
      <c r="OZ43" s="86" t="str">
        <f t="shared" si="46"/>
        <v>Ja</v>
      </c>
      <c r="PA43" s="86" t="str">
        <f t="shared" si="46"/>
        <v>Ja</v>
      </c>
      <c r="PB43" s="86" t="str">
        <f t="shared" si="46"/>
        <v>Ja</v>
      </c>
      <c r="PC43" s="86" t="str">
        <f t="shared" si="46"/>
        <v>Ja</v>
      </c>
      <c r="PD43" s="86" t="str">
        <f t="shared" si="46"/>
        <v>Ja</v>
      </c>
      <c r="PE43" s="86" t="str">
        <f t="shared" si="46"/>
        <v>Ja</v>
      </c>
      <c r="PF43" s="86" t="str">
        <f t="shared" si="46"/>
        <v>Nee</v>
      </c>
    </row>
    <row r="44" spans="1:422" x14ac:dyDescent="0.25">
      <c r="A44" s="86"/>
      <c r="B44" s="225" t="s">
        <v>876</v>
      </c>
      <c r="C44" s="225" t="s">
        <v>485</v>
      </c>
      <c r="D44" s="86" t="s">
        <v>330</v>
      </c>
      <c r="E44" s="86" t="s">
        <v>485</v>
      </c>
      <c r="F44" s="86" t="s">
        <v>337</v>
      </c>
      <c r="G44" s="86" t="s">
        <v>481</v>
      </c>
      <c r="H44" s="86" t="s">
        <v>482</v>
      </c>
      <c r="I44" s="224" t="s">
        <v>337</v>
      </c>
      <c r="J44" s="224" t="s">
        <v>895</v>
      </c>
      <c r="K44" s="224" t="s">
        <v>905</v>
      </c>
      <c r="L44" s="110">
        <v>26</v>
      </c>
      <c r="M44" s="224"/>
      <c r="N44" s="224"/>
      <c r="O44" s="224"/>
      <c r="P44" s="223" t="s">
        <v>508</v>
      </c>
      <c r="Q44" s="86" t="str">
        <f t="shared" ref="Q44:Z51" si="47">IF((VLOOKUP($F44,$O$11:$DO$16,Q$10,FALSE))="Ja","Ja",IF((VLOOKUP($E44,$O$17:$DO$23,Q$10,FALSE))="Ja","Ja",IF((VLOOKUP($F44,$O$11:$DO$16,Q$10,FALSE))="Optie","Optie",IF((VLOOKUP($E44,$O$17:$DO$23,Q$10,FALSE))="Optie","Optie",IF((VLOOKUP($F44,$O$11:$DO$16,Q$10,FALSE))="Nee","Nee",IF((VLOOKUP($E44,$O$17:$DO$23,Q$10,FALSE))= "Nee","Nee",IF((VLOOKUP($F44,$O$11:$DO$16,Q$10,FALSE))="Nvt","Nvt",IF((VLOOKUP($E44,$O$17:$DO$23,Q$10,FALSE))="Nvt","Nvt","Fout"))))))))</f>
        <v>Fout</v>
      </c>
      <c r="R44" s="86" t="str">
        <f t="shared" si="47"/>
        <v>Fout</v>
      </c>
      <c r="S44" s="86" t="str">
        <f t="shared" si="47"/>
        <v>Fout</v>
      </c>
      <c r="T44" s="86" t="str">
        <f t="shared" si="47"/>
        <v>Fout</v>
      </c>
      <c r="U44" s="86" t="str">
        <f t="shared" si="47"/>
        <v>Fout</v>
      </c>
      <c r="V44" s="86" t="str">
        <f t="shared" si="47"/>
        <v>Fout</v>
      </c>
      <c r="W44" s="86" t="str">
        <f t="shared" si="47"/>
        <v>Fout</v>
      </c>
      <c r="X44" s="86" t="str">
        <f t="shared" si="47"/>
        <v>Fout</v>
      </c>
      <c r="Y44" s="86" t="str">
        <f t="shared" si="47"/>
        <v>Fout</v>
      </c>
      <c r="Z44" s="86" t="str">
        <f t="shared" si="47"/>
        <v>Fout</v>
      </c>
      <c r="AA44" s="86" t="str">
        <f t="shared" ref="AA44:AJ51" si="48">IF((VLOOKUP($F44,$O$11:$DO$16,AA$10,FALSE))="Ja","Ja",IF((VLOOKUP($E44,$O$17:$DO$23,AA$10,FALSE))="Ja","Ja",IF((VLOOKUP($F44,$O$11:$DO$16,AA$10,FALSE))="Optie","Optie",IF((VLOOKUP($E44,$O$17:$DO$23,AA$10,FALSE))="Optie","Optie",IF((VLOOKUP($F44,$O$11:$DO$16,AA$10,FALSE))="Nee","Nee",IF((VLOOKUP($E44,$O$17:$DO$23,AA$10,FALSE))= "Nee","Nee",IF((VLOOKUP($F44,$O$11:$DO$16,AA$10,FALSE))="Nvt","Nvt",IF((VLOOKUP($E44,$O$17:$DO$23,AA$10,FALSE))="Nvt","Nvt","Fout"))))))))</f>
        <v>Fout</v>
      </c>
      <c r="AB44" s="86" t="str">
        <f t="shared" si="48"/>
        <v>Fout</v>
      </c>
      <c r="AC44" s="86" t="str">
        <f t="shared" si="48"/>
        <v>Fout</v>
      </c>
      <c r="AD44" s="86" t="str">
        <f t="shared" si="48"/>
        <v>Fout</v>
      </c>
      <c r="AE44" s="86" t="str">
        <f t="shared" si="48"/>
        <v>Fout</v>
      </c>
      <c r="AF44" s="86" t="str">
        <f t="shared" si="48"/>
        <v>Fout</v>
      </c>
      <c r="AG44" s="86" t="str">
        <f t="shared" si="48"/>
        <v>Fout</v>
      </c>
      <c r="AH44" s="86" t="str">
        <f t="shared" si="48"/>
        <v>Fout</v>
      </c>
      <c r="AI44" s="86" t="str">
        <f t="shared" si="48"/>
        <v>Fout</v>
      </c>
      <c r="AJ44" s="86" t="str">
        <f t="shared" si="48"/>
        <v>Fout</v>
      </c>
      <c r="AK44" s="86" t="str">
        <f t="shared" ref="AK44:AT51" si="49">IF((VLOOKUP($F44,$O$11:$DO$16,AK$10,FALSE))="Ja","Ja",IF((VLOOKUP($E44,$O$17:$DO$23,AK$10,FALSE))="Ja","Ja",IF((VLOOKUP($F44,$O$11:$DO$16,AK$10,FALSE))="Optie","Optie",IF((VLOOKUP($E44,$O$17:$DO$23,AK$10,FALSE))="Optie","Optie",IF((VLOOKUP($F44,$O$11:$DO$16,AK$10,FALSE))="Nee","Nee",IF((VLOOKUP($E44,$O$17:$DO$23,AK$10,FALSE))= "Nee","Nee",IF((VLOOKUP($F44,$O$11:$DO$16,AK$10,FALSE))="Nvt","Nvt",IF((VLOOKUP($E44,$O$17:$DO$23,AK$10,FALSE))="Nvt","Nvt","Fout"))))))))</f>
        <v>Fout</v>
      </c>
      <c r="AL44" s="86" t="str">
        <f t="shared" si="49"/>
        <v>Fout</v>
      </c>
      <c r="AM44" s="86" t="str">
        <f t="shared" si="49"/>
        <v>Fout</v>
      </c>
      <c r="AN44" s="86" t="str">
        <f t="shared" si="49"/>
        <v>Fout</v>
      </c>
      <c r="AO44" s="86" t="str">
        <f t="shared" si="49"/>
        <v>Fout</v>
      </c>
      <c r="AP44" s="86" t="str">
        <f t="shared" si="49"/>
        <v>Fout</v>
      </c>
      <c r="AQ44" s="86" t="str">
        <f t="shared" si="49"/>
        <v>Fout</v>
      </c>
      <c r="AR44" s="86" t="str">
        <f t="shared" si="49"/>
        <v>Fout</v>
      </c>
      <c r="AS44" s="86" t="str">
        <f t="shared" si="49"/>
        <v>Fout</v>
      </c>
      <c r="AT44" s="86" t="str">
        <f t="shared" si="49"/>
        <v>Fout</v>
      </c>
      <c r="AU44" s="86" t="str">
        <f t="shared" ref="AU44:BD51" si="50">IF((VLOOKUP($F44,$O$11:$DO$16,AU$10,FALSE))="Ja","Ja",IF((VLOOKUP($E44,$O$17:$DO$23,AU$10,FALSE))="Ja","Ja",IF((VLOOKUP($F44,$O$11:$DO$16,AU$10,FALSE))="Optie","Optie",IF((VLOOKUP($E44,$O$17:$DO$23,AU$10,FALSE))="Optie","Optie",IF((VLOOKUP($F44,$O$11:$DO$16,AU$10,FALSE))="Nee","Nee",IF((VLOOKUP($E44,$O$17:$DO$23,AU$10,FALSE))= "Nee","Nee",IF((VLOOKUP($F44,$O$11:$DO$16,AU$10,FALSE))="Nvt","Nvt",IF((VLOOKUP($E44,$O$17:$DO$23,AU$10,FALSE))="Nvt","Nvt","Fout"))))))))</f>
        <v>Fout</v>
      </c>
      <c r="AV44" s="86" t="str">
        <f t="shared" si="50"/>
        <v>Fout</v>
      </c>
      <c r="AW44" s="86" t="str">
        <f t="shared" si="50"/>
        <v>Fout</v>
      </c>
      <c r="AX44" s="86" t="str">
        <f t="shared" si="50"/>
        <v>Fout</v>
      </c>
      <c r="AY44" s="86" t="str">
        <f t="shared" si="50"/>
        <v>Fout</v>
      </c>
      <c r="AZ44" s="86" t="str">
        <f t="shared" si="50"/>
        <v>Fout</v>
      </c>
      <c r="BA44" s="86" t="str">
        <f t="shared" si="50"/>
        <v>Fout</v>
      </c>
      <c r="BB44" s="86" t="str">
        <f t="shared" si="50"/>
        <v>Fout</v>
      </c>
      <c r="BC44" s="86" t="str">
        <f t="shared" si="50"/>
        <v>Fout</v>
      </c>
      <c r="BD44" s="86" t="str">
        <f t="shared" si="50"/>
        <v>Fout</v>
      </c>
      <c r="BE44" s="86" t="str">
        <f t="shared" ref="BE44:BN51" si="51">IF((VLOOKUP($F44,$O$11:$DO$16,BE$10,FALSE))="Ja","Ja",IF((VLOOKUP($E44,$O$17:$DO$23,BE$10,FALSE))="Ja","Ja",IF((VLOOKUP($F44,$O$11:$DO$16,BE$10,FALSE))="Optie","Optie",IF((VLOOKUP($E44,$O$17:$DO$23,BE$10,FALSE))="Optie","Optie",IF((VLOOKUP($F44,$O$11:$DO$16,BE$10,FALSE))="Nee","Nee",IF((VLOOKUP($E44,$O$17:$DO$23,BE$10,FALSE))= "Nee","Nee",IF((VLOOKUP($F44,$O$11:$DO$16,BE$10,FALSE))="Nvt","Nvt",IF((VLOOKUP($E44,$O$17:$DO$23,BE$10,FALSE))="Nvt","Nvt","Fout"))))))))</f>
        <v>Fout</v>
      </c>
      <c r="BF44" s="86" t="str">
        <f t="shared" si="51"/>
        <v>Fout</v>
      </c>
      <c r="BG44" s="86" t="str">
        <f t="shared" si="51"/>
        <v>Fout</v>
      </c>
      <c r="BH44" s="86" t="str">
        <f t="shared" si="51"/>
        <v>Fout</v>
      </c>
      <c r="BI44" s="86" t="str">
        <f t="shared" si="51"/>
        <v>Fout</v>
      </c>
      <c r="BJ44" s="86" t="str">
        <f t="shared" si="51"/>
        <v>Fout</v>
      </c>
      <c r="BK44" s="86" t="str">
        <f t="shared" si="51"/>
        <v>Fout</v>
      </c>
      <c r="BL44" s="86" t="str">
        <f t="shared" si="51"/>
        <v>Fout</v>
      </c>
      <c r="BM44" s="86" t="str">
        <f t="shared" si="51"/>
        <v>Fout</v>
      </c>
      <c r="BN44" s="86" t="str">
        <f t="shared" si="51"/>
        <v>Fout</v>
      </c>
      <c r="BO44" s="86" t="str">
        <f t="shared" ref="BO44:BX51" si="52">IF((VLOOKUP($F44,$O$11:$DO$16,BO$10,FALSE))="Ja","Ja",IF((VLOOKUP($E44,$O$17:$DO$23,BO$10,FALSE))="Ja","Ja",IF((VLOOKUP($F44,$O$11:$DO$16,BO$10,FALSE))="Optie","Optie",IF((VLOOKUP($E44,$O$17:$DO$23,BO$10,FALSE))="Optie","Optie",IF((VLOOKUP($F44,$O$11:$DO$16,BO$10,FALSE))="Nee","Nee",IF((VLOOKUP($E44,$O$17:$DO$23,BO$10,FALSE))= "Nee","Nee",IF((VLOOKUP($F44,$O$11:$DO$16,BO$10,FALSE))="Nvt","Nvt",IF((VLOOKUP($E44,$O$17:$DO$23,BO$10,FALSE))="Nvt","Nvt","Fout"))))))))</f>
        <v>Fout</v>
      </c>
      <c r="BP44" s="86" t="str">
        <f t="shared" si="52"/>
        <v>Fout</v>
      </c>
      <c r="BQ44" s="86" t="str">
        <f t="shared" si="52"/>
        <v>Fout</v>
      </c>
      <c r="BR44" s="86" t="str">
        <f t="shared" si="52"/>
        <v>Fout</v>
      </c>
      <c r="BS44" s="86" t="str">
        <f t="shared" si="52"/>
        <v>Fout</v>
      </c>
      <c r="BT44" s="86" t="str">
        <f t="shared" si="52"/>
        <v>Fout</v>
      </c>
      <c r="BU44" s="86" t="str">
        <f t="shared" si="52"/>
        <v>Fout</v>
      </c>
      <c r="BV44" s="86" t="str">
        <f t="shared" si="52"/>
        <v>Fout</v>
      </c>
      <c r="BW44" s="86" t="str">
        <f t="shared" si="52"/>
        <v>Fout</v>
      </c>
      <c r="BX44" s="86" t="str">
        <f t="shared" si="52"/>
        <v>Fout</v>
      </c>
      <c r="BY44" s="86" t="str">
        <f t="shared" ref="BY44:CH51" si="53">IF((VLOOKUP($F44,$O$11:$DO$16,BY$10,FALSE))="Ja","Ja",IF((VLOOKUP($E44,$O$17:$DO$23,BY$10,FALSE))="Ja","Ja",IF((VLOOKUP($F44,$O$11:$DO$16,BY$10,FALSE))="Optie","Optie",IF((VLOOKUP($E44,$O$17:$DO$23,BY$10,FALSE))="Optie","Optie",IF((VLOOKUP($F44,$O$11:$DO$16,BY$10,FALSE))="Nee","Nee",IF((VLOOKUP($E44,$O$17:$DO$23,BY$10,FALSE))= "Nee","Nee",IF((VLOOKUP($F44,$O$11:$DO$16,BY$10,FALSE))="Nvt","Nvt",IF((VLOOKUP($E44,$O$17:$DO$23,BY$10,FALSE))="Nvt","Nvt","Fout"))))))))</f>
        <v>Fout</v>
      </c>
      <c r="BZ44" s="86" t="str">
        <f t="shared" si="53"/>
        <v>Fout</v>
      </c>
      <c r="CA44" s="86" t="str">
        <f t="shared" si="53"/>
        <v>Fout</v>
      </c>
      <c r="CB44" s="86" t="str">
        <f t="shared" si="53"/>
        <v>Fout</v>
      </c>
      <c r="CC44" s="86" t="str">
        <f t="shared" si="53"/>
        <v>Fout</v>
      </c>
      <c r="CD44" s="86" t="str">
        <f t="shared" si="53"/>
        <v>Fout</v>
      </c>
      <c r="CE44" s="86" t="str">
        <f t="shared" si="53"/>
        <v>Fout</v>
      </c>
      <c r="CF44" s="86" t="str">
        <f t="shared" si="53"/>
        <v>Fout</v>
      </c>
      <c r="CG44" s="86" t="str">
        <f t="shared" si="53"/>
        <v>Fout</v>
      </c>
      <c r="CH44" s="86" t="str">
        <f t="shared" si="53"/>
        <v>Fout</v>
      </c>
      <c r="CI44" s="86" t="str">
        <f t="shared" ref="CI44:CR51" si="54">IF((VLOOKUP($F44,$O$11:$DO$16,CI$10,FALSE))="Ja","Ja",IF((VLOOKUP($E44,$O$17:$DO$23,CI$10,FALSE))="Ja","Ja",IF((VLOOKUP($F44,$O$11:$DO$16,CI$10,FALSE))="Optie","Optie",IF((VLOOKUP($E44,$O$17:$DO$23,CI$10,FALSE))="Optie","Optie",IF((VLOOKUP($F44,$O$11:$DO$16,CI$10,FALSE))="Nee","Nee",IF((VLOOKUP($E44,$O$17:$DO$23,CI$10,FALSE))= "Nee","Nee",IF((VLOOKUP($F44,$O$11:$DO$16,CI$10,FALSE))="Nvt","Nvt",IF((VLOOKUP($E44,$O$17:$DO$23,CI$10,FALSE))="Nvt","Nvt","Fout"))))))))</f>
        <v>Fout</v>
      </c>
      <c r="CJ44" s="86" t="str">
        <f t="shared" si="54"/>
        <v>Fout</v>
      </c>
      <c r="CK44" s="86" t="str">
        <f t="shared" si="54"/>
        <v>Fout</v>
      </c>
      <c r="CL44" s="86" t="str">
        <f t="shared" si="54"/>
        <v>Fout</v>
      </c>
      <c r="CM44" s="86" t="str">
        <f t="shared" si="54"/>
        <v>Fout</v>
      </c>
      <c r="CN44" s="86" t="str">
        <f t="shared" si="54"/>
        <v>Fout</v>
      </c>
      <c r="CO44" s="86" t="str">
        <f t="shared" si="54"/>
        <v>Fout</v>
      </c>
      <c r="CP44" s="86" t="str">
        <f t="shared" si="54"/>
        <v>Fout</v>
      </c>
      <c r="CQ44" s="86" t="str">
        <f t="shared" si="54"/>
        <v>Fout</v>
      </c>
      <c r="CR44" s="86" t="str">
        <f t="shared" si="54"/>
        <v>Fout</v>
      </c>
      <c r="CS44" s="86" t="str">
        <f t="shared" ref="CS44:DB51" si="55">IF((VLOOKUP($F44,$O$11:$DO$16,CS$10,FALSE))="Ja","Ja",IF((VLOOKUP($E44,$O$17:$DO$23,CS$10,FALSE))="Ja","Ja",IF((VLOOKUP($F44,$O$11:$DO$16,CS$10,FALSE))="Optie","Optie",IF((VLOOKUP($E44,$O$17:$DO$23,CS$10,FALSE))="Optie","Optie",IF((VLOOKUP($F44,$O$11:$DO$16,CS$10,FALSE))="Nee","Nee",IF((VLOOKUP($E44,$O$17:$DO$23,CS$10,FALSE))= "Nee","Nee",IF((VLOOKUP($F44,$O$11:$DO$16,CS$10,FALSE))="Nvt","Nvt",IF((VLOOKUP($E44,$O$17:$DO$23,CS$10,FALSE))="Nvt","Nvt","Fout"))))))))</f>
        <v>Fout</v>
      </c>
      <c r="CT44" s="86" t="str">
        <f t="shared" si="55"/>
        <v>Fout</v>
      </c>
      <c r="CU44" s="86" t="str">
        <f t="shared" si="55"/>
        <v>Fout</v>
      </c>
      <c r="CV44" s="86" t="str">
        <f t="shared" si="55"/>
        <v>Fout</v>
      </c>
      <c r="CW44" s="86" t="str">
        <f t="shared" si="55"/>
        <v>Fout</v>
      </c>
      <c r="CX44" s="86" t="str">
        <f t="shared" si="55"/>
        <v>Fout</v>
      </c>
      <c r="CY44" s="86" t="str">
        <f t="shared" si="55"/>
        <v>Fout</v>
      </c>
      <c r="CZ44" s="86" t="str">
        <f t="shared" si="55"/>
        <v>Fout</v>
      </c>
      <c r="DA44" s="86" t="str">
        <f t="shared" si="55"/>
        <v>Fout</v>
      </c>
      <c r="DB44" s="86" t="str">
        <f t="shared" si="55"/>
        <v>Fout</v>
      </c>
      <c r="DC44" s="86" t="str">
        <f t="shared" ref="DC44:DO51" si="56">IF((VLOOKUP($F44,$O$11:$DO$16,DC$10,FALSE))="Ja","Ja",IF((VLOOKUP($E44,$O$17:$DO$23,DC$10,FALSE))="Ja","Ja",IF((VLOOKUP($F44,$O$11:$DO$16,DC$10,FALSE))="Optie","Optie",IF((VLOOKUP($E44,$O$17:$DO$23,DC$10,FALSE))="Optie","Optie",IF((VLOOKUP($F44,$O$11:$DO$16,DC$10,FALSE))="Nee","Nee",IF((VLOOKUP($E44,$O$17:$DO$23,DC$10,FALSE))= "Nee","Nee",IF((VLOOKUP($F44,$O$11:$DO$16,DC$10,FALSE))="Nvt","Nvt",IF((VLOOKUP($E44,$O$17:$DO$23,DC$10,FALSE))="Nvt","Nvt","Fout"))))))))</f>
        <v>Fout</v>
      </c>
      <c r="DD44" s="86" t="str">
        <f t="shared" si="56"/>
        <v>Fout</v>
      </c>
      <c r="DE44" s="86" t="str">
        <f t="shared" si="56"/>
        <v>Fout</v>
      </c>
      <c r="DF44" s="86" t="str">
        <f t="shared" si="56"/>
        <v>Fout</v>
      </c>
      <c r="DG44" s="86" t="str">
        <f t="shared" si="56"/>
        <v>Fout</v>
      </c>
      <c r="DH44" s="86" t="str">
        <f t="shared" si="56"/>
        <v>Fout</v>
      </c>
      <c r="DI44" s="86" t="str">
        <f t="shared" si="56"/>
        <v>Fout</v>
      </c>
      <c r="DJ44" s="86" t="str">
        <f t="shared" si="56"/>
        <v>Fout</v>
      </c>
      <c r="DK44" s="86" t="str">
        <f t="shared" si="56"/>
        <v>Fout</v>
      </c>
      <c r="DL44" s="86" t="str">
        <f t="shared" si="56"/>
        <v>Fout</v>
      </c>
      <c r="DM44" s="86" t="str">
        <f t="shared" si="56"/>
        <v>Fout</v>
      </c>
      <c r="DN44" s="86" t="str">
        <f t="shared" si="56"/>
        <v>Fout</v>
      </c>
      <c r="DO44" s="86" t="str">
        <f t="shared" si="56"/>
        <v>Fout</v>
      </c>
      <c r="DP44" s="223" t="s">
        <v>893</v>
      </c>
      <c r="DQ44" s="86" t="str">
        <f t="shared" ref="DQ44:DZ51" si="57">IF((VLOOKUP($D44,$O$24:$PF$33,DQ$10,FALSE))="Ja","Ja",IF((VLOOKUP($E44,$O$17:$PF$23,DQ$10,FALSE))="Ja","Ja",IF((VLOOKUP($D44,$O$24:$PF$33,DQ$10,FALSE))="Optie","Optie",IF((VLOOKUP($E44,$O$17:$PF$23,DQ$10,FALSE))="Optie","Optie",IF((VLOOKUP($D44,$O$24:$PF$33,DQ$10,FALSE))="Nee","Nee",IF((VLOOKUP($E44,$O$17:$PF$23,DQ$10,FALSE))= "Nee","Nee",IF((VLOOKUP($D44,$O$24:$PF$33,DQ$10,FALSE))="Nvt","Nvt",IF((VLOOKUP($E44,$O$17:$PF$23,DQ$10,FALSE))="Nvt","Nvt","Fout"))))))))</f>
        <v>Ja</v>
      </c>
      <c r="DR44" s="86" t="str">
        <f t="shared" si="57"/>
        <v>Ja</v>
      </c>
      <c r="DS44" s="86" t="str">
        <f t="shared" si="57"/>
        <v>Optie</v>
      </c>
      <c r="DT44" s="86" t="str">
        <f t="shared" si="57"/>
        <v>Ja</v>
      </c>
      <c r="DU44" s="86" t="str">
        <f t="shared" si="57"/>
        <v>Ja</v>
      </c>
      <c r="DV44" s="86" t="str">
        <f t="shared" si="57"/>
        <v>Ja</v>
      </c>
      <c r="DW44" s="86" t="str">
        <f t="shared" si="57"/>
        <v>Optie</v>
      </c>
      <c r="DX44" s="86" t="str">
        <f t="shared" si="57"/>
        <v>Ja</v>
      </c>
      <c r="DY44" s="86" t="str">
        <f t="shared" si="57"/>
        <v>Optie</v>
      </c>
      <c r="DZ44" s="86" t="str">
        <f t="shared" si="57"/>
        <v>Optie</v>
      </c>
      <c r="EA44" s="86" t="str">
        <f t="shared" ref="EA44:EJ51" si="58">IF((VLOOKUP($D44,$O$24:$PF$33,EA$10,FALSE))="Ja","Ja",IF((VLOOKUP($E44,$O$17:$PF$23,EA$10,FALSE))="Ja","Ja",IF((VLOOKUP($D44,$O$24:$PF$33,EA$10,FALSE))="Optie","Optie",IF((VLOOKUP($E44,$O$17:$PF$23,EA$10,FALSE))="Optie","Optie",IF((VLOOKUP($D44,$O$24:$PF$33,EA$10,FALSE))="Nee","Nee",IF((VLOOKUP($E44,$O$17:$PF$23,EA$10,FALSE))= "Nee","Nee",IF((VLOOKUP($D44,$O$24:$PF$33,EA$10,FALSE))="Nvt","Nvt",IF((VLOOKUP($E44,$O$17:$PF$23,EA$10,FALSE))="Nvt","Nvt","Fout"))))))))</f>
        <v>Ja</v>
      </c>
      <c r="EB44" s="86" t="str">
        <f t="shared" si="58"/>
        <v>Ja</v>
      </c>
      <c r="EC44" s="86" t="str">
        <f t="shared" si="58"/>
        <v>Ja</v>
      </c>
      <c r="ED44" s="86" t="str">
        <f t="shared" si="58"/>
        <v>Ja</v>
      </c>
      <c r="EE44" s="86" t="str">
        <f t="shared" si="58"/>
        <v>Ja</v>
      </c>
      <c r="EF44" s="86" t="str">
        <f t="shared" si="58"/>
        <v>Optie</v>
      </c>
      <c r="EG44" s="86" t="str">
        <f t="shared" si="58"/>
        <v>Ja</v>
      </c>
      <c r="EH44" s="86" t="str">
        <f t="shared" si="58"/>
        <v>Optie</v>
      </c>
      <c r="EI44" s="86" t="str">
        <f t="shared" si="58"/>
        <v>Ja</v>
      </c>
      <c r="EJ44" s="86" t="str">
        <f t="shared" si="58"/>
        <v>Ja</v>
      </c>
      <c r="EK44" s="86" t="str">
        <f t="shared" ref="EK44:ET51" si="59">IF((VLOOKUP($D44,$O$24:$PF$33,EK$10,FALSE))="Ja","Ja",IF((VLOOKUP($E44,$O$17:$PF$23,EK$10,FALSE))="Ja","Ja",IF((VLOOKUP($D44,$O$24:$PF$33,EK$10,FALSE))="Optie","Optie",IF((VLOOKUP($E44,$O$17:$PF$23,EK$10,FALSE))="Optie","Optie",IF((VLOOKUP($D44,$O$24:$PF$33,EK$10,FALSE))="Nee","Nee",IF((VLOOKUP($E44,$O$17:$PF$23,EK$10,FALSE))= "Nee","Nee",IF((VLOOKUP($D44,$O$24:$PF$33,EK$10,FALSE))="Nvt","Nvt",IF((VLOOKUP($E44,$O$17:$PF$23,EK$10,FALSE))="Nvt","Nvt","Fout"))))))))</f>
        <v>Nee</v>
      </c>
      <c r="EL44" s="86" t="str">
        <f t="shared" si="59"/>
        <v>Ja</v>
      </c>
      <c r="EM44" s="86" t="str">
        <f t="shared" si="59"/>
        <v>Fout</v>
      </c>
      <c r="EN44" s="86" t="str">
        <f t="shared" si="59"/>
        <v>Fout</v>
      </c>
      <c r="EO44" s="86" t="str">
        <f t="shared" si="59"/>
        <v>Fout</v>
      </c>
      <c r="EP44" s="86" t="str">
        <f t="shared" si="59"/>
        <v>Fout</v>
      </c>
      <c r="EQ44" s="86" t="str">
        <f t="shared" si="59"/>
        <v>Fout</v>
      </c>
      <c r="ER44" s="86" t="str">
        <f t="shared" si="59"/>
        <v>Fout</v>
      </c>
      <c r="ES44" s="86" t="str">
        <f t="shared" si="59"/>
        <v>Fout</v>
      </c>
      <c r="ET44" s="86" t="str">
        <f t="shared" si="59"/>
        <v>Fout</v>
      </c>
      <c r="EU44" s="86" t="str">
        <f t="shared" ref="EU44:FD51" si="60">IF((VLOOKUP($D44,$O$24:$PF$33,EU$10,FALSE))="Ja","Ja",IF((VLOOKUP($E44,$O$17:$PF$23,EU$10,FALSE))="Ja","Ja",IF((VLOOKUP($D44,$O$24:$PF$33,EU$10,FALSE))="Optie","Optie",IF((VLOOKUP($E44,$O$17:$PF$23,EU$10,FALSE))="Optie","Optie",IF((VLOOKUP($D44,$O$24:$PF$33,EU$10,FALSE))="Nee","Nee",IF((VLOOKUP($E44,$O$17:$PF$23,EU$10,FALSE))= "Nee","Nee",IF((VLOOKUP($D44,$O$24:$PF$33,EU$10,FALSE))="Nvt","Nvt",IF((VLOOKUP($E44,$O$17:$PF$23,EU$10,FALSE))="Nvt","Nvt","Fout"))))))))</f>
        <v>Fout</v>
      </c>
      <c r="EV44" s="86" t="str">
        <f t="shared" si="60"/>
        <v>Fout</v>
      </c>
      <c r="EW44" s="86" t="str">
        <f t="shared" si="60"/>
        <v>Fout</v>
      </c>
      <c r="EX44" s="86" t="str">
        <f t="shared" si="60"/>
        <v>Fout</v>
      </c>
      <c r="EY44" s="86" t="str">
        <f t="shared" si="60"/>
        <v>Fout</v>
      </c>
      <c r="EZ44" s="86" t="str">
        <f t="shared" si="60"/>
        <v>Fout</v>
      </c>
      <c r="FA44" s="86" t="str">
        <f t="shared" si="60"/>
        <v>Fout</v>
      </c>
      <c r="FB44" s="86" t="str">
        <f t="shared" si="60"/>
        <v>Fout</v>
      </c>
      <c r="FC44" s="86" t="str">
        <f t="shared" si="60"/>
        <v>Fout</v>
      </c>
      <c r="FD44" s="86" t="str">
        <f t="shared" si="60"/>
        <v>Fout</v>
      </c>
      <c r="FE44" s="86" t="str">
        <f t="shared" ref="FE44:FN51" si="61">IF((VLOOKUP($D44,$O$24:$PF$33,FE$10,FALSE))="Ja","Ja",IF((VLOOKUP($E44,$O$17:$PF$23,FE$10,FALSE))="Ja","Ja",IF((VLOOKUP($D44,$O$24:$PF$33,FE$10,FALSE))="Optie","Optie",IF((VLOOKUP($E44,$O$17:$PF$23,FE$10,FALSE))="Optie","Optie",IF((VLOOKUP($D44,$O$24:$PF$33,FE$10,FALSE))="Nee","Nee",IF((VLOOKUP($E44,$O$17:$PF$23,FE$10,FALSE))= "Nee","Nee",IF((VLOOKUP($D44,$O$24:$PF$33,FE$10,FALSE))="Nvt","Nvt",IF((VLOOKUP($E44,$O$17:$PF$23,FE$10,FALSE))="Nvt","Nvt","Fout"))))))))</f>
        <v>Fout</v>
      </c>
      <c r="FF44" s="86" t="str">
        <f t="shared" si="61"/>
        <v>Fout</v>
      </c>
      <c r="FG44" s="86" t="str">
        <f t="shared" si="61"/>
        <v>Fout</v>
      </c>
      <c r="FH44" s="86" t="str">
        <f t="shared" si="61"/>
        <v>Fout</v>
      </c>
      <c r="FI44" s="86" t="str">
        <f t="shared" si="61"/>
        <v>Fout</v>
      </c>
      <c r="FJ44" s="86" t="str">
        <f t="shared" si="61"/>
        <v>Fout</v>
      </c>
      <c r="FK44" s="86" t="str">
        <f t="shared" si="61"/>
        <v>Fout</v>
      </c>
      <c r="FL44" s="86" t="str">
        <f t="shared" si="61"/>
        <v>Fout</v>
      </c>
      <c r="FM44" s="86" t="str">
        <f t="shared" si="61"/>
        <v>Fout</v>
      </c>
      <c r="FN44" s="86" t="str">
        <f t="shared" si="61"/>
        <v>Fout</v>
      </c>
      <c r="FO44" s="86" t="str">
        <f t="shared" ref="FO44:FX51" si="62">IF((VLOOKUP($D44,$O$24:$PF$33,FO$10,FALSE))="Ja","Ja",IF((VLOOKUP($E44,$O$17:$PF$23,FO$10,FALSE))="Ja","Ja",IF((VLOOKUP($D44,$O$24:$PF$33,FO$10,FALSE))="Optie","Optie",IF((VLOOKUP($E44,$O$17:$PF$23,FO$10,FALSE))="Optie","Optie",IF((VLOOKUP($D44,$O$24:$PF$33,FO$10,FALSE))="Nee","Nee",IF((VLOOKUP($E44,$O$17:$PF$23,FO$10,FALSE))= "Nee","Nee",IF((VLOOKUP($D44,$O$24:$PF$33,FO$10,FALSE))="Nvt","Nvt",IF((VLOOKUP($E44,$O$17:$PF$23,FO$10,FALSE))="Nvt","Nvt","Fout"))))))))</f>
        <v>Fout</v>
      </c>
      <c r="FP44" s="86" t="str">
        <f t="shared" si="62"/>
        <v>Fout</v>
      </c>
      <c r="FQ44" s="86" t="str">
        <f t="shared" si="62"/>
        <v>Fout</v>
      </c>
      <c r="FR44" s="86" t="str">
        <f t="shared" si="62"/>
        <v>Fout</v>
      </c>
      <c r="FS44" s="86" t="str">
        <f t="shared" si="62"/>
        <v>Fout</v>
      </c>
      <c r="FT44" s="86" t="str">
        <f t="shared" si="62"/>
        <v>Fout</v>
      </c>
      <c r="FU44" s="86" t="str">
        <f t="shared" si="62"/>
        <v>Fout</v>
      </c>
      <c r="FV44" s="86" t="str">
        <f t="shared" si="62"/>
        <v>Fout</v>
      </c>
      <c r="FW44" s="86" t="str">
        <f t="shared" si="62"/>
        <v>Fout</v>
      </c>
      <c r="FX44" s="86" t="str">
        <f t="shared" si="62"/>
        <v>Fout</v>
      </c>
      <c r="FY44" s="86" t="str">
        <f t="shared" ref="FY44:GH51" si="63">IF((VLOOKUP($D44,$O$24:$PF$33,FY$10,FALSE))="Ja","Ja",IF((VLOOKUP($E44,$O$17:$PF$23,FY$10,FALSE))="Ja","Ja",IF((VLOOKUP($D44,$O$24:$PF$33,FY$10,FALSE))="Optie","Optie",IF((VLOOKUP($E44,$O$17:$PF$23,FY$10,FALSE))="Optie","Optie",IF((VLOOKUP($D44,$O$24:$PF$33,FY$10,FALSE))="Nee","Nee",IF((VLOOKUP($E44,$O$17:$PF$23,FY$10,FALSE))= "Nee","Nee",IF((VLOOKUP($D44,$O$24:$PF$33,FY$10,FALSE))="Nvt","Nvt",IF((VLOOKUP($E44,$O$17:$PF$23,FY$10,FALSE))="Nvt","Nvt","Fout"))))))))</f>
        <v>Fout</v>
      </c>
      <c r="FZ44" s="86" t="str">
        <f t="shared" si="63"/>
        <v>Fout</v>
      </c>
      <c r="GA44" s="86" t="str">
        <f t="shared" si="63"/>
        <v>Fout</v>
      </c>
      <c r="GB44" s="86" t="str">
        <f t="shared" si="63"/>
        <v>Fout</v>
      </c>
      <c r="GC44" s="86" t="str">
        <f t="shared" si="63"/>
        <v>Fout</v>
      </c>
      <c r="GD44" s="86" t="str">
        <f t="shared" si="63"/>
        <v>Fout</v>
      </c>
      <c r="GE44" s="86" t="str">
        <f t="shared" si="63"/>
        <v>Fout</v>
      </c>
      <c r="GF44" s="86" t="str">
        <f t="shared" si="63"/>
        <v>Fout</v>
      </c>
      <c r="GG44" s="86" t="str">
        <f t="shared" si="63"/>
        <v>Fout</v>
      </c>
      <c r="GH44" s="86" t="str">
        <f t="shared" si="63"/>
        <v>Fout</v>
      </c>
      <c r="GI44" s="86" t="str">
        <f t="shared" ref="GI44:GR51" si="64">IF((VLOOKUP($D44,$O$24:$PF$33,GI$10,FALSE))="Ja","Ja",IF((VLOOKUP($E44,$O$17:$PF$23,GI$10,FALSE))="Ja","Ja",IF((VLOOKUP($D44,$O$24:$PF$33,GI$10,FALSE))="Optie","Optie",IF((VLOOKUP($E44,$O$17:$PF$23,GI$10,FALSE))="Optie","Optie",IF((VLOOKUP($D44,$O$24:$PF$33,GI$10,FALSE))="Nee","Nee",IF((VLOOKUP($E44,$O$17:$PF$23,GI$10,FALSE))= "Nee","Nee",IF((VLOOKUP($D44,$O$24:$PF$33,GI$10,FALSE))="Nvt","Nvt",IF((VLOOKUP($E44,$O$17:$PF$23,GI$10,FALSE))="Nvt","Nvt","Fout"))))))))</f>
        <v>Fout</v>
      </c>
      <c r="GJ44" s="86" t="str">
        <f t="shared" si="64"/>
        <v>Fout</v>
      </c>
      <c r="GK44" s="86" t="str">
        <f t="shared" si="64"/>
        <v>Fout</v>
      </c>
      <c r="GL44" s="86" t="str">
        <f t="shared" si="64"/>
        <v>Fout</v>
      </c>
      <c r="GM44" s="86" t="str">
        <f t="shared" si="64"/>
        <v>Fout</v>
      </c>
      <c r="GN44" s="86" t="str">
        <f t="shared" si="64"/>
        <v>Fout</v>
      </c>
      <c r="GO44" s="86" t="str">
        <f t="shared" si="64"/>
        <v>Fout</v>
      </c>
      <c r="GP44" s="86" t="str">
        <f t="shared" si="64"/>
        <v>Fout</v>
      </c>
      <c r="GQ44" s="86" t="str">
        <f t="shared" si="64"/>
        <v>Fout</v>
      </c>
      <c r="GR44" s="86" t="str">
        <f t="shared" si="64"/>
        <v>Fout</v>
      </c>
      <c r="GS44" s="86" t="str">
        <f t="shared" ref="GS44:HB51" si="65">IF((VLOOKUP($D44,$O$24:$PF$33,GS$10,FALSE))="Ja","Ja",IF((VLOOKUP($E44,$O$17:$PF$23,GS$10,FALSE))="Ja","Ja",IF((VLOOKUP($D44,$O$24:$PF$33,GS$10,FALSE))="Optie","Optie",IF((VLOOKUP($E44,$O$17:$PF$23,GS$10,FALSE))="Optie","Optie",IF((VLOOKUP($D44,$O$24:$PF$33,GS$10,FALSE))="Nee","Nee",IF((VLOOKUP($E44,$O$17:$PF$23,GS$10,FALSE))= "Nee","Nee",IF((VLOOKUP($D44,$O$24:$PF$33,GS$10,FALSE))="Nvt","Nvt",IF((VLOOKUP($E44,$O$17:$PF$23,GS$10,FALSE))="Nvt","Nvt","Fout"))))))))</f>
        <v>Fout</v>
      </c>
      <c r="GT44" s="86" t="str">
        <f t="shared" si="65"/>
        <v>Fout</v>
      </c>
      <c r="GU44" s="86" t="str">
        <f t="shared" si="65"/>
        <v>Fout</v>
      </c>
      <c r="GV44" s="86" t="str">
        <f t="shared" si="65"/>
        <v>Fout</v>
      </c>
      <c r="GW44" s="86" t="str">
        <f t="shared" si="65"/>
        <v>Fout</v>
      </c>
      <c r="GX44" s="86" t="str">
        <f t="shared" si="65"/>
        <v>Fout</v>
      </c>
      <c r="GY44" s="86" t="str">
        <f t="shared" si="65"/>
        <v>Fout</v>
      </c>
      <c r="GZ44" s="86" t="str">
        <f t="shared" si="65"/>
        <v>Fout</v>
      </c>
      <c r="HA44" s="86" t="str">
        <f t="shared" si="65"/>
        <v>Fout</v>
      </c>
      <c r="HB44" s="86" t="str">
        <f t="shared" si="65"/>
        <v>Fout</v>
      </c>
      <c r="HC44" s="86" t="str">
        <f t="shared" ref="HC44:HL51" si="66">IF((VLOOKUP($D44,$O$24:$PF$33,HC$10,FALSE))="Ja","Ja",IF((VLOOKUP($E44,$O$17:$PF$23,HC$10,FALSE))="Ja","Ja",IF((VLOOKUP($D44,$O$24:$PF$33,HC$10,FALSE))="Optie","Optie",IF((VLOOKUP($E44,$O$17:$PF$23,HC$10,FALSE))="Optie","Optie",IF((VLOOKUP($D44,$O$24:$PF$33,HC$10,FALSE))="Nee","Nee",IF((VLOOKUP($E44,$O$17:$PF$23,HC$10,FALSE))= "Nee","Nee",IF((VLOOKUP($D44,$O$24:$PF$33,HC$10,FALSE))="Nvt","Nvt",IF((VLOOKUP($E44,$O$17:$PF$23,HC$10,FALSE))="Nvt","Nvt","Fout"))))))))</f>
        <v>Fout</v>
      </c>
      <c r="HD44" s="86" t="str">
        <f t="shared" si="66"/>
        <v>Fout</v>
      </c>
      <c r="HE44" s="86" t="str">
        <f t="shared" si="66"/>
        <v>Fout</v>
      </c>
      <c r="HF44" s="86" t="str">
        <f t="shared" si="66"/>
        <v>Fout</v>
      </c>
      <c r="HG44" s="86" t="str">
        <f t="shared" si="66"/>
        <v>Fout</v>
      </c>
      <c r="HH44" s="86" t="str">
        <f t="shared" si="66"/>
        <v>Fout</v>
      </c>
      <c r="HI44" s="86" t="str">
        <f t="shared" si="66"/>
        <v>Fout</v>
      </c>
      <c r="HJ44" s="86" t="str">
        <f t="shared" si="66"/>
        <v>Fout</v>
      </c>
      <c r="HK44" s="86" t="str">
        <f t="shared" si="66"/>
        <v>Fout</v>
      </c>
      <c r="HL44" s="86" t="str">
        <f t="shared" si="66"/>
        <v>Fout</v>
      </c>
      <c r="HM44" s="86" t="str">
        <f t="shared" ref="HM44:HV51" si="67">IF((VLOOKUP($D44,$O$24:$PF$33,HM$10,FALSE))="Ja","Ja",IF((VLOOKUP($E44,$O$17:$PF$23,HM$10,FALSE))="Ja","Ja",IF((VLOOKUP($D44,$O$24:$PF$33,HM$10,FALSE))="Optie","Optie",IF((VLOOKUP($E44,$O$17:$PF$23,HM$10,FALSE))="Optie","Optie",IF((VLOOKUP($D44,$O$24:$PF$33,HM$10,FALSE))="Nee","Nee",IF((VLOOKUP($E44,$O$17:$PF$23,HM$10,FALSE))= "Nee","Nee",IF((VLOOKUP($D44,$O$24:$PF$33,HM$10,FALSE))="Nvt","Nvt",IF((VLOOKUP($E44,$O$17:$PF$23,HM$10,FALSE))="Nvt","Nvt","Fout"))))))))</f>
        <v>Fout</v>
      </c>
      <c r="HN44" s="86" t="str">
        <f t="shared" si="67"/>
        <v>Fout</v>
      </c>
      <c r="HO44" s="86" t="str">
        <f t="shared" si="67"/>
        <v>Fout</v>
      </c>
      <c r="HP44" s="86" t="str">
        <f t="shared" si="67"/>
        <v>Fout</v>
      </c>
      <c r="HQ44" s="86" t="str">
        <f t="shared" si="67"/>
        <v>Fout</v>
      </c>
      <c r="HR44" s="86" t="str">
        <f t="shared" si="67"/>
        <v>Fout</v>
      </c>
      <c r="HS44" s="86" t="str">
        <f t="shared" si="67"/>
        <v>Fout</v>
      </c>
      <c r="HT44" s="86" t="str">
        <f t="shared" si="67"/>
        <v>Fout</v>
      </c>
      <c r="HU44" s="86" t="str">
        <f t="shared" si="67"/>
        <v>Fout</v>
      </c>
      <c r="HV44" s="86" t="str">
        <f t="shared" si="67"/>
        <v>Fout</v>
      </c>
      <c r="HW44" s="86" t="str">
        <f t="shared" ref="HW44:IF51" si="68">IF((VLOOKUP($D44,$O$24:$PF$33,HW$10,FALSE))="Ja","Ja",IF((VLOOKUP($E44,$O$17:$PF$23,HW$10,FALSE))="Ja","Ja",IF((VLOOKUP($D44,$O$24:$PF$33,HW$10,FALSE))="Optie","Optie",IF((VLOOKUP($E44,$O$17:$PF$23,HW$10,FALSE))="Optie","Optie",IF((VLOOKUP($D44,$O$24:$PF$33,HW$10,FALSE))="Nee","Nee",IF((VLOOKUP($E44,$O$17:$PF$23,HW$10,FALSE))= "Nee","Nee",IF((VLOOKUP($D44,$O$24:$PF$33,HW$10,FALSE))="Nvt","Nvt",IF((VLOOKUP($E44,$O$17:$PF$23,HW$10,FALSE))="Nvt","Nvt","Fout"))))))))</f>
        <v>Fout</v>
      </c>
      <c r="HX44" s="86" t="str">
        <f t="shared" si="68"/>
        <v>Fout</v>
      </c>
      <c r="HY44" s="86" t="str">
        <f t="shared" si="68"/>
        <v>Fout</v>
      </c>
      <c r="HZ44" s="86" t="str">
        <f t="shared" si="68"/>
        <v>Fout</v>
      </c>
      <c r="IA44" s="86" t="str">
        <f t="shared" si="68"/>
        <v>Fout</v>
      </c>
      <c r="IB44" s="86" t="str">
        <f t="shared" si="68"/>
        <v>Fout</v>
      </c>
      <c r="IC44" s="86" t="str">
        <f t="shared" si="68"/>
        <v>Fout</v>
      </c>
      <c r="ID44" s="86" t="str">
        <f t="shared" si="68"/>
        <v>Fout</v>
      </c>
      <c r="IE44" s="86" t="str">
        <f t="shared" si="68"/>
        <v>Fout</v>
      </c>
      <c r="IF44" s="86" t="str">
        <f t="shared" si="68"/>
        <v>Fout</v>
      </c>
      <c r="IG44" s="86" t="str">
        <f t="shared" ref="IG44:IP51" si="69">IF((VLOOKUP($D44,$O$24:$PF$33,IG$10,FALSE))="Ja","Ja",IF((VLOOKUP($E44,$O$17:$PF$23,IG$10,FALSE))="Ja","Ja",IF((VLOOKUP($D44,$O$24:$PF$33,IG$10,FALSE))="Optie","Optie",IF((VLOOKUP($E44,$O$17:$PF$23,IG$10,FALSE))="Optie","Optie",IF((VLOOKUP($D44,$O$24:$PF$33,IG$10,FALSE))="Nee","Nee",IF((VLOOKUP($E44,$O$17:$PF$23,IG$10,FALSE))= "Nee","Nee",IF((VLOOKUP($D44,$O$24:$PF$33,IG$10,FALSE))="Nvt","Nvt",IF((VLOOKUP($E44,$O$17:$PF$23,IG$10,FALSE))="Nvt","Nvt","Fout"))))))))</f>
        <v>Fout</v>
      </c>
      <c r="IH44" s="86" t="str">
        <f t="shared" si="69"/>
        <v>Fout</v>
      </c>
      <c r="II44" s="86" t="str">
        <f t="shared" si="69"/>
        <v>Fout</v>
      </c>
      <c r="IJ44" s="86" t="str">
        <f t="shared" si="69"/>
        <v>Fout</v>
      </c>
      <c r="IK44" s="86" t="str">
        <f t="shared" si="69"/>
        <v>Fout</v>
      </c>
      <c r="IL44" s="86" t="str">
        <f t="shared" si="69"/>
        <v>Fout</v>
      </c>
      <c r="IM44" s="86" t="str">
        <f t="shared" si="69"/>
        <v>Fout</v>
      </c>
      <c r="IN44" s="86" t="str">
        <f t="shared" si="69"/>
        <v>Fout</v>
      </c>
      <c r="IO44" s="86" t="str">
        <f t="shared" si="69"/>
        <v>Fout</v>
      </c>
      <c r="IP44" s="86" t="str">
        <f t="shared" si="69"/>
        <v>Fout</v>
      </c>
      <c r="IQ44" s="86" t="str">
        <f t="shared" ref="IQ44:IZ51" si="70">IF((VLOOKUP($D44,$O$24:$PF$33,IQ$10,FALSE))="Ja","Ja",IF((VLOOKUP($E44,$O$17:$PF$23,IQ$10,FALSE))="Ja","Ja",IF((VLOOKUP($D44,$O$24:$PF$33,IQ$10,FALSE))="Optie","Optie",IF((VLOOKUP($E44,$O$17:$PF$23,IQ$10,FALSE))="Optie","Optie",IF((VLOOKUP($D44,$O$24:$PF$33,IQ$10,FALSE))="Nee","Nee",IF((VLOOKUP($E44,$O$17:$PF$23,IQ$10,FALSE))= "Nee","Nee",IF((VLOOKUP($D44,$O$24:$PF$33,IQ$10,FALSE))="Nvt","Nvt",IF((VLOOKUP($E44,$O$17:$PF$23,IQ$10,FALSE))="Nvt","Nvt","Fout"))))))))</f>
        <v>Fout</v>
      </c>
      <c r="IR44" s="86" t="str">
        <f t="shared" si="70"/>
        <v>Fout</v>
      </c>
      <c r="IS44" s="86" t="str">
        <f t="shared" si="70"/>
        <v>Fout</v>
      </c>
      <c r="IT44" s="86" t="str">
        <f t="shared" si="70"/>
        <v>Fout</v>
      </c>
      <c r="IU44" s="86" t="str">
        <f t="shared" si="70"/>
        <v>Fout</v>
      </c>
      <c r="IV44" s="86" t="str">
        <f t="shared" si="70"/>
        <v>Fout</v>
      </c>
      <c r="IW44" s="86" t="str">
        <f t="shared" si="70"/>
        <v>Fout</v>
      </c>
      <c r="IX44" s="86" t="str">
        <f t="shared" si="70"/>
        <v>Fout</v>
      </c>
      <c r="IY44" s="86" t="str">
        <f t="shared" si="70"/>
        <v>Fout</v>
      </c>
      <c r="IZ44" s="86" t="str">
        <f t="shared" si="70"/>
        <v>Fout</v>
      </c>
      <c r="JA44" s="86" t="str">
        <f t="shared" ref="JA44:JJ51" si="71">IF((VLOOKUP($D44,$O$24:$PF$33,JA$10,FALSE))="Ja","Ja",IF((VLOOKUP($E44,$O$17:$PF$23,JA$10,FALSE))="Ja","Ja",IF((VLOOKUP($D44,$O$24:$PF$33,JA$10,FALSE))="Optie","Optie",IF((VLOOKUP($E44,$O$17:$PF$23,JA$10,FALSE))="Optie","Optie",IF((VLOOKUP($D44,$O$24:$PF$33,JA$10,FALSE))="Nee","Nee",IF((VLOOKUP($E44,$O$17:$PF$23,JA$10,FALSE))= "Nee","Nee",IF((VLOOKUP($D44,$O$24:$PF$33,JA$10,FALSE))="Nvt","Nvt",IF((VLOOKUP($E44,$O$17:$PF$23,JA$10,FALSE))="Nvt","Nvt","Fout"))))))))</f>
        <v>Fout</v>
      </c>
      <c r="JB44" s="86" t="str">
        <f t="shared" si="71"/>
        <v>Fout</v>
      </c>
      <c r="JC44" s="86" t="str">
        <f t="shared" si="71"/>
        <v>Fout</v>
      </c>
      <c r="JD44" s="86" t="str">
        <f t="shared" si="71"/>
        <v>Ja</v>
      </c>
      <c r="JE44" s="86" t="str">
        <f t="shared" si="71"/>
        <v>Ja</v>
      </c>
      <c r="JF44" s="86" t="str">
        <f t="shared" si="71"/>
        <v>Ja</v>
      </c>
      <c r="JG44" s="86" t="str">
        <f t="shared" si="71"/>
        <v>Ja</v>
      </c>
      <c r="JH44" s="86" t="str">
        <f t="shared" si="71"/>
        <v>Ja</v>
      </c>
      <c r="JI44" s="86" t="str">
        <f t="shared" si="71"/>
        <v>Ja</v>
      </c>
      <c r="JJ44" s="86" t="str">
        <f t="shared" si="71"/>
        <v>Ja</v>
      </c>
      <c r="JK44" s="86" t="str">
        <f t="shared" ref="JK44:JT51" si="72">IF((VLOOKUP($D44,$O$24:$PF$33,JK$10,FALSE))="Ja","Ja",IF((VLOOKUP($E44,$O$17:$PF$23,JK$10,FALSE))="Ja","Ja",IF((VLOOKUP($D44,$O$24:$PF$33,JK$10,FALSE))="Optie","Optie",IF((VLOOKUP($E44,$O$17:$PF$23,JK$10,FALSE))="Optie","Optie",IF((VLOOKUP($D44,$O$24:$PF$33,JK$10,FALSE))="Nee","Nee",IF((VLOOKUP($E44,$O$17:$PF$23,JK$10,FALSE))= "Nee","Nee",IF((VLOOKUP($D44,$O$24:$PF$33,JK$10,FALSE))="Nvt","Nvt",IF((VLOOKUP($E44,$O$17:$PF$23,JK$10,FALSE))="Nvt","Nvt","Fout"))))))))</f>
        <v>Ja</v>
      </c>
      <c r="JL44" s="86" t="str">
        <f t="shared" si="72"/>
        <v>Ja</v>
      </c>
      <c r="JM44" s="86" t="str">
        <f t="shared" si="72"/>
        <v>Ja</v>
      </c>
      <c r="JN44" s="86" t="str">
        <f t="shared" si="72"/>
        <v>Ja</v>
      </c>
      <c r="JO44" s="86" t="str">
        <f t="shared" si="72"/>
        <v>Ja</v>
      </c>
      <c r="JP44" s="86" t="str">
        <f t="shared" si="72"/>
        <v>Ja</v>
      </c>
      <c r="JQ44" s="86" t="str">
        <f t="shared" si="72"/>
        <v>Ja</v>
      </c>
      <c r="JR44" s="86" t="str">
        <f t="shared" si="72"/>
        <v>Ja</v>
      </c>
      <c r="JS44" s="86" t="str">
        <f t="shared" si="72"/>
        <v>Nee</v>
      </c>
      <c r="JT44" s="86" t="str">
        <f t="shared" si="72"/>
        <v>Ja</v>
      </c>
      <c r="JU44" s="86" t="str">
        <f t="shared" ref="JU44:KD51" si="73">IF((VLOOKUP($D44,$O$24:$PF$33,JU$10,FALSE))="Ja","Ja",IF((VLOOKUP($E44,$O$17:$PF$23,JU$10,FALSE))="Ja","Ja",IF((VLOOKUP($D44,$O$24:$PF$33,JU$10,FALSE))="Optie","Optie",IF((VLOOKUP($E44,$O$17:$PF$23,JU$10,FALSE))="Optie","Optie",IF((VLOOKUP($D44,$O$24:$PF$33,JU$10,FALSE))="Nee","Nee",IF((VLOOKUP($E44,$O$17:$PF$23,JU$10,FALSE))= "Nee","Nee",IF((VLOOKUP($D44,$O$24:$PF$33,JU$10,FALSE))="Nvt","Nvt",IF((VLOOKUP($E44,$O$17:$PF$23,JU$10,FALSE))="Nvt","Nvt","Fout"))))))))</f>
        <v>Ja</v>
      </c>
      <c r="JV44" s="86" t="str">
        <f t="shared" si="73"/>
        <v>Ja</v>
      </c>
      <c r="JW44" s="86" t="str">
        <f t="shared" si="73"/>
        <v>Ja</v>
      </c>
      <c r="JX44" s="86" t="str">
        <f t="shared" si="73"/>
        <v>Ja</v>
      </c>
      <c r="JY44" s="86" t="str">
        <f t="shared" si="73"/>
        <v>Ja</v>
      </c>
      <c r="JZ44" s="86" t="str">
        <f t="shared" si="73"/>
        <v>Optie</v>
      </c>
      <c r="KA44" s="86" t="str">
        <f t="shared" si="73"/>
        <v>Optie</v>
      </c>
      <c r="KB44" s="86" t="str">
        <f t="shared" si="73"/>
        <v>Nee</v>
      </c>
      <c r="KC44" s="86" t="str">
        <f t="shared" si="73"/>
        <v>Ja</v>
      </c>
      <c r="KD44" s="86" t="str">
        <f t="shared" si="73"/>
        <v>Ja</v>
      </c>
      <c r="KE44" s="86" t="str">
        <f t="shared" ref="KE44:KN51" si="74">IF((VLOOKUP($D44,$O$24:$PF$33,KE$10,FALSE))="Ja","Ja",IF((VLOOKUP($E44,$O$17:$PF$23,KE$10,FALSE))="Ja","Ja",IF((VLOOKUP($D44,$O$24:$PF$33,KE$10,FALSE))="Optie","Optie",IF((VLOOKUP($E44,$O$17:$PF$23,KE$10,FALSE))="Optie","Optie",IF((VLOOKUP($D44,$O$24:$PF$33,KE$10,FALSE))="Nee","Nee",IF((VLOOKUP($E44,$O$17:$PF$23,KE$10,FALSE))= "Nee","Nee",IF((VLOOKUP($D44,$O$24:$PF$33,KE$10,FALSE))="Nvt","Nvt",IF((VLOOKUP($E44,$O$17:$PF$23,KE$10,FALSE))="Nvt","Nvt","Fout"))))))))</f>
        <v>Nee</v>
      </c>
      <c r="KF44" s="86" t="str">
        <f t="shared" si="74"/>
        <v>Ja</v>
      </c>
      <c r="KG44" s="86" t="str">
        <f t="shared" si="74"/>
        <v>Nee</v>
      </c>
      <c r="KH44" s="86" t="str">
        <f t="shared" si="74"/>
        <v>Ja</v>
      </c>
      <c r="KI44" s="86" t="str">
        <f t="shared" si="74"/>
        <v>Optie</v>
      </c>
      <c r="KJ44" s="86" t="str">
        <f t="shared" si="74"/>
        <v>Ja</v>
      </c>
      <c r="KK44" s="86" t="str">
        <f t="shared" si="74"/>
        <v>Optie</v>
      </c>
      <c r="KL44" s="86" t="str">
        <f t="shared" si="74"/>
        <v>Ja</v>
      </c>
      <c r="KM44" s="86" t="str">
        <f t="shared" si="74"/>
        <v>Nee</v>
      </c>
      <c r="KN44" s="86" t="str">
        <f t="shared" si="74"/>
        <v>Ja</v>
      </c>
      <c r="KO44" s="86" t="str">
        <f t="shared" ref="KO44:KX51" si="75">IF((VLOOKUP($D44,$O$24:$PF$33,KO$10,FALSE))="Ja","Ja",IF((VLOOKUP($E44,$O$17:$PF$23,KO$10,FALSE))="Ja","Ja",IF((VLOOKUP($D44,$O$24:$PF$33,KO$10,FALSE))="Optie","Optie",IF((VLOOKUP($E44,$O$17:$PF$23,KO$10,FALSE))="Optie","Optie",IF((VLOOKUP($D44,$O$24:$PF$33,KO$10,FALSE))="Nee","Nee",IF((VLOOKUP($E44,$O$17:$PF$23,KO$10,FALSE))= "Nee","Nee",IF((VLOOKUP($D44,$O$24:$PF$33,KO$10,FALSE))="Nvt","Nvt",IF((VLOOKUP($E44,$O$17:$PF$23,KO$10,FALSE))="Nvt","Nvt","Fout"))))))))</f>
        <v>Ja</v>
      </c>
      <c r="KP44" s="86" t="str">
        <f t="shared" si="75"/>
        <v>Ja</v>
      </c>
      <c r="KQ44" s="86" t="str">
        <f t="shared" si="75"/>
        <v>Ja</v>
      </c>
      <c r="KR44" s="86" t="str">
        <f t="shared" si="75"/>
        <v>Optie</v>
      </c>
      <c r="KS44" s="86" t="str">
        <f t="shared" si="75"/>
        <v>Ja</v>
      </c>
      <c r="KT44" s="86" t="str">
        <f t="shared" si="75"/>
        <v>Ja</v>
      </c>
      <c r="KU44" s="86" t="str">
        <f t="shared" si="75"/>
        <v>Ja</v>
      </c>
      <c r="KV44" s="86" t="str">
        <f t="shared" si="75"/>
        <v>Ja</v>
      </c>
      <c r="KW44" s="86" t="str">
        <f t="shared" si="75"/>
        <v>Ja</v>
      </c>
      <c r="KX44" s="86" t="str">
        <f t="shared" si="75"/>
        <v>Ja</v>
      </c>
      <c r="KY44" s="86" t="str">
        <f t="shared" ref="KY44:LH51" si="76">IF((VLOOKUP($D44,$O$24:$PF$33,KY$10,FALSE))="Ja","Ja",IF((VLOOKUP($E44,$O$17:$PF$23,KY$10,FALSE))="Ja","Ja",IF((VLOOKUP($D44,$O$24:$PF$33,KY$10,FALSE))="Optie","Optie",IF((VLOOKUP($E44,$O$17:$PF$23,KY$10,FALSE))="Optie","Optie",IF((VLOOKUP($D44,$O$24:$PF$33,KY$10,FALSE))="Nee","Nee",IF((VLOOKUP($E44,$O$17:$PF$23,KY$10,FALSE))= "Nee","Nee",IF((VLOOKUP($D44,$O$24:$PF$33,KY$10,FALSE))="Nvt","Nvt",IF((VLOOKUP($E44,$O$17:$PF$23,KY$10,FALSE))="Nvt","Nvt","Fout"))))))))</f>
        <v>Nee</v>
      </c>
      <c r="KZ44" s="86" t="str">
        <f t="shared" si="76"/>
        <v>Nee</v>
      </c>
      <c r="LA44" s="86" t="str">
        <f t="shared" si="76"/>
        <v>Optie</v>
      </c>
      <c r="LB44" s="86" t="str">
        <f t="shared" si="76"/>
        <v>Nee</v>
      </c>
      <c r="LC44" s="86" t="str">
        <f t="shared" si="76"/>
        <v>Fout</v>
      </c>
      <c r="LD44" s="86" t="str">
        <f t="shared" si="76"/>
        <v>Fout</v>
      </c>
      <c r="LE44" s="86" t="str">
        <f t="shared" si="76"/>
        <v>Fout</v>
      </c>
      <c r="LF44" s="86" t="str">
        <f t="shared" si="76"/>
        <v>Fout</v>
      </c>
      <c r="LG44" s="86" t="str">
        <f t="shared" si="76"/>
        <v>Fout</v>
      </c>
      <c r="LH44" s="86" t="str">
        <f t="shared" si="76"/>
        <v>Fout</v>
      </c>
      <c r="LI44" s="86" t="str">
        <f t="shared" ref="LI44:LR51" si="77">IF((VLOOKUP($D44,$O$24:$PF$33,LI$10,FALSE))="Ja","Ja",IF((VLOOKUP($E44,$O$17:$PF$23,LI$10,FALSE))="Ja","Ja",IF((VLOOKUP($D44,$O$24:$PF$33,LI$10,FALSE))="Optie","Optie",IF((VLOOKUP($E44,$O$17:$PF$23,LI$10,FALSE))="Optie","Optie",IF((VLOOKUP($D44,$O$24:$PF$33,LI$10,FALSE))="Nee","Nee",IF((VLOOKUP($E44,$O$17:$PF$23,LI$10,FALSE))= "Nee","Nee",IF((VLOOKUP($D44,$O$24:$PF$33,LI$10,FALSE))="Nvt","Nvt",IF((VLOOKUP($E44,$O$17:$PF$23,LI$10,FALSE))="Nvt","Nvt","Fout"))))))))</f>
        <v>Fout</v>
      </c>
      <c r="LJ44" s="86" t="str">
        <f t="shared" si="77"/>
        <v>Fout</v>
      </c>
      <c r="LK44" s="86" t="str">
        <f t="shared" si="77"/>
        <v>Fout</v>
      </c>
      <c r="LL44" s="86" t="str">
        <f t="shared" si="77"/>
        <v>Fout</v>
      </c>
      <c r="LM44" s="86" t="str">
        <f t="shared" si="77"/>
        <v>Fout</v>
      </c>
      <c r="LN44" s="86" t="str">
        <f t="shared" si="77"/>
        <v>Fout</v>
      </c>
      <c r="LO44" s="86" t="str">
        <f t="shared" si="77"/>
        <v>Fout</v>
      </c>
      <c r="LP44" s="86" t="str">
        <f t="shared" si="77"/>
        <v>Fout</v>
      </c>
      <c r="LQ44" s="86" t="str">
        <f t="shared" si="77"/>
        <v>Fout</v>
      </c>
      <c r="LR44" s="86" t="str">
        <f t="shared" si="77"/>
        <v>Fout</v>
      </c>
      <c r="LS44" s="86" t="str">
        <f t="shared" ref="LS44:MB51" si="78">IF((VLOOKUP($D44,$O$24:$PF$33,LS$10,FALSE))="Ja","Ja",IF((VLOOKUP($E44,$O$17:$PF$23,LS$10,FALSE))="Ja","Ja",IF((VLOOKUP($D44,$O$24:$PF$33,LS$10,FALSE))="Optie","Optie",IF((VLOOKUP($E44,$O$17:$PF$23,LS$10,FALSE))="Optie","Optie",IF((VLOOKUP($D44,$O$24:$PF$33,LS$10,FALSE))="Nee","Nee",IF((VLOOKUP($E44,$O$17:$PF$23,LS$10,FALSE))= "Nee","Nee",IF((VLOOKUP($D44,$O$24:$PF$33,LS$10,FALSE))="Nvt","Nvt",IF((VLOOKUP($E44,$O$17:$PF$23,LS$10,FALSE))="Nvt","Nvt","Fout"))))))))</f>
        <v>Fout</v>
      </c>
      <c r="LT44" s="86" t="str">
        <f t="shared" si="78"/>
        <v>Fout</v>
      </c>
      <c r="LU44" s="86" t="str">
        <f t="shared" si="78"/>
        <v>Fout</v>
      </c>
      <c r="LV44" s="86" t="str">
        <f t="shared" si="78"/>
        <v>Fout</v>
      </c>
      <c r="LW44" s="86" t="str">
        <f t="shared" si="78"/>
        <v>Fout</v>
      </c>
      <c r="LX44" s="86" t="str">
        <f t="shared" si="78"/>
        <v>Fout</v>
      </c>
      <c r="LY44" s="86" t="str">
        <f t="shared" si="78"/>
        <v>Fout</v>
      </c>
      <c r="LZ44" s="86" t="str">
        <f t="shared" si="78"/>
        <v>Fout</v>
      </c>
      <c r="MA44" s="86" t="str">
        <f t="shared" si="78"/>
        <v>Fout</v>
      </c>
      <c r="MB44" s="86" t="str">
        <f t="shared" si="78"/>
        <v>Fout</v>
      </c>
      <c r="MC44" s="86" t="str">
        <f t="shared" ref="MC44:ML51" si="79">IF((VLOOKUP($D44,$O$24:$PF$33,MC$10,FALSE))="Ja","Ja",IF((VLOOKUP($E44,$O$17:$PF$23,MC$10,FALSE))="Ja","Ja",IF((VLOOKUP($D44,$O$24:$PF$33,MC$10,FALSE))="Optie","Optie",IF((VLOOKUP($E44,$O$17:$PF$23,MC$10,FALSE))="Optie","Optie",IF((VLOOKUP($D44,$O$24:$PF$33,MC$10,FALSE))="Nee","Nee",IF((VLOOKUP($E44,$O$17:$PF$23,MC$10,FALSE))= "Nee","Nee",IF((VLOOKUP($D44,$O$24:$PF$33,MC$10,FALSE))="Nvt","Nvt",IF((VLOOKUP($E44,$O$17:$PF$23,MC$10,FALSE))="Nvt","Nvt","Fout"))))))))</f>
        <v>Fout</v>
      </c>
      <c r="MD44" s="86" t="str">
        <f t="shared" si="79"/>
        <v>Fout</v>
      </c>
      <c r="ME44" s="86" t="str">
        <f t="shared" si="79"/>
        <v>Fout</v>
      </c>
      <c r="MF44" s="86" t="str">
        <f t="shared" si="79"/>
        <v>Fout</v>
      </c>
      <c r="MG44" s="86" t="str">
        <f t="shared" si="79"/>
        <v>Fout</v>
      </c>
      <c r="MH44" s="86" t="str">
        <f t="shared" si="79"/>
        <v>Fout</v>
      </c>
      <c r="MI44" s="86" t="str">
        <f t="shared" si="79"/>
        <v>Fout</v>
      </c>
      <c r="MJ44" s="86" t="str">
        <f t="shared" si="79"/>
        <v>Fout</v>
      </c>
      <c r="MK44" s="86" t="str">
        <f t="shared" si="79"/>
        <v>Fout</v>
      </c>
      <c r="ML44" s="86" t="str">
        <f t="shared" si="79"/>
        <v>Fout</v>
      </c>
      <c r="MM44" s="86" t="str">
        <f t="shared" ref="MM44:MV51" si="80">IF((VLOOKUP($D44,$O$24:$PF$33,MM$10,FALSE))="Ja","Ja",IF((VLOOKUP($E44,$O$17:$PF$23,MM$10,FALSE))="Ja","Ja",IF((VLOOKUP($D44,$O$24:$PF$33,MM$10,FALSE))="Optie","Optie",IF((VLOOKUP($E44,$O$17:$PF$23,MM$10,FALSE))="Optie","Optie",IF((VLOOKUP($D44,$O$24:$PF$33,MM$10,FALSE))="Nee","Nee",IF((VLOOKUP($E44,$O$17:$PF$23,MM$10,FALSE))= "Nee","Nee",IF((VLOOKUP($D44,$O$24:$PF$33,MM$10,FALSE))="Nvt","Nvt",IF((VLOOKUP($E44,$O$17:$PF$23,MM$10,FALSE))="Nvt","Nvt","Fout"))))))))</f>
        <v>Fout</v>
      </c>
      <c r="MN44" s="86" t="str">
        <f t="shared" si="80"/>
        <v>Fout</v>
      </c>
      <c r="MO44" s="86" t="str">
        <f t="shared" si="80"/>
        <v>Fout</v>
      </c>
      <c r="MP44" s="86" t="str">
        <f t="shared" si="80"/>
        <v>Fout</v>
      </c>
      <c r="MQ44" s="86" t="str">
        <f t="shared" si="80"/>
        <v>Fout</v>
      </c>
      <c r="MR44" s="86" t="str">
        <f t="shared" si="80"/>
        <v>Fout</v>
      </c>
      <c r="MS44" s="86" t="str">
        <f t="shared" si="80"/>
        <v>Fout</v>
      </c>
      <c r="MT44" s="86" t="str">
        <f t="shared" si="80"/>
        <v>Fout</v>
      </c>
      <c r="MU44" s="86" t="str">
        <f t="shared" si="80"/>
        <v>Fout</v>
      </c>
      <c r="MV44" s="86" t="str">
        <f t="shared" si="80"/>
        <v>Fout</v>
      </c>
      <c r="MW44" s="86" t="str">
        <f t="shared" ref="MW44:NF51" si="81">IF((VLOOKUP($D44,$O$24:$PF$33,MW$10,FALSE))="Ja","Ja",IF((VLOOKUP($E44,$O$17:$PF$23,MW$10,FALSE))="Ja","Ja",IF((VLOOKUP($D44,$O$24:$PF$33,MW$10,FALSE))="Optie","Optie",IF((VLOOKUP($E44,$O$17:$PF$23,MW$10,FALSE))="Optie","Optie",IF((VLOOKUP($D44,$O$24:$PF$33,MW$10,FALSE))="Nee","Nee",IF((VLOOKUP($E44,$O$17:$PF$23,MW$10,FALSE))= "Nee","Nee",IF((VLOOKUP($D44,$O$24:$PF$33,MW$10,FALSE))="Nvt","Nvt",IF((VLOOKUP($E44,$O$17:$PF$23,MW$10,FALSE))="Nvt","Nvt","Fout"))))))))</f>
        <v>Fout</v>
      </c>
      <c r="MX44" s="86" t="str">
        <f t="shared" si="81"/>
        <v>Fout</v>
      </c>
      <c r="MY44" s="86" t="str">
        <f t="shared" si="81"/>
        <v>Fout</v>
      </c>
      <c r="MZ44" s="86" t="str">
        <f t="shared" si="81"/>
        <v>Fout</v>
      </c>
      <c r="NA44" s="86" t="str">
        <f t="shared" si="81"/>
        <v>Fout</v>
      </c>
      <c r="NB44" s="86" t="str">
        <f t="shared" si="81"/>
        <v>Fout</v>
      </c>
      <c r="NC44" s="86" t="str">
        <f t="shared" si="81"/>
        <v>Fout</v>
      </c>
      <c r="ND44" s="86" t="str">
        <f t="shared" si="81"/>
        <v>Ja</v>
      </c>
      <c r="NE44" s="86" t="str">
        <f t="shared" si="81"/>
        <v>Ja</v>
      </c>
      <c r="NF44" s="86" t="str">
        <f t="shared" si="81"/>
        <v>Ja</v>
      </c>
      <c r="NG44" s="86" t="str">
        <f t="shared" ref="NG44:NP51" si="82">IF((VLOOKUP($D44,$O$24:$PF$33,NG$10,FALSE))="Ja","Ja",IF((VLOOKUP($E44,$O$17:$PF$23,NG$10,FALSE))="Ja","Ja",IF((VLOOKUP($D44,$O$24:$PF$33,NG$10,FALSE))="Optie","Optie",IF((VLOOKUP($E44,$O$17:$PF$23,NG$10,FALSE))="Optie","Optie",IF((VLOOKUP($D44,$O$24:$PF$33,NG$10,FALSE))="Nee","Nee",IF((VLOOKUP($E44,$O$17:$PF$23,NG$10,FALSE))= "Nee","Nee",IF((VLOOKUP($D44,$O$24:$PF$33,NG$10,FALSE))="Nvt","Nvt",IF((VLOOKUP($E44,$O$17:$PF$23,NG$10,FALSE))="Nvt","Nvt","Fout"))))))))</f>
        <v>Optie</v>
      </c>
      <c r="NH44" s="86" t="str">
        <f t="shared" si="82"/>
        <v>Ja</v>
      </c>
      <c r="NI44" s="86" t="str">
        <f t="shared" si="82"/>
        <v>Ja</v>
      </c>
      <c r="NJ44" s="86" t="str">
        <f t="shared" si="82"/>
        <v>Ja</v>
      </c>
      <c r="NK44" s="86" t="str">
        <f t="shared" si="82"/>
        <v>Ja</v>
      </c>
      <c r="NL44" s="86" t="str">
        <f t="shared" si="82"/>
        <v>Ja</v>
      </c>
      <c r="NM44" s="86" t="str">
        <f t="shared" si="82"/>
        <v>Optie</v>
      </c>
      <c r="NN44" s="86" t="str">
        <f t="shared" si="82"/>
        <v>Ja</v>
      </c>
      <c r="NO44" s="86" t="str">
        <f t="shared" si="82"/>
        <v>Ja</v>
      </c>
      <c r="NP44" s="86" t="str">
        <f t="shared" si="82"/>
        <v>Ja</v>
      </c>
      <c r="NQ44" s="86" t="str">
        <f t="shared" ref="NQ44:NZ51" si="83">IF((VLOOKUP($D44,$O$24:$PF$33,NQ$10,FALSE))="Ja","Ja",IF((VLOOKUP($E44,$O$17:$PF$23,NQ$10,FALSE))="Ja","Ja",IF((VLOOKUP($D44,$O$24:$PF$33,NQ$10,FALSE))="Optie","Optie",IF((VLOOKUP($E44,$O$17:$PF$23,NQ$10,FALSE))="Optie","Optie",IF((VLOOKUP($D44,$O$24:$PF$33,NQ$10,FALSE))="Nee","Nee",IF((VLOOKUP($E44,$O$17:$PF$23,NQ$10,FALSE))= "Nee","Nee",IF((VLOOKUP($D44,$O$24:$PF$33,NQ$10,FALSE))="Nvt","Nvt",IF((VLOOKUP($E44,$O$17:$PF$23,NQ$10,FALSE))="Nvt","Nvt","Fout"))))))))</f>
        <v>Optie</v>
      </c>
      <c r="NR44" s="86" t="str">
        <f t="shared" si="83"/>
        <v>Optie</v>
      </c>
      <c r="NS44" s="86" t="str">
        <f t="shared" si="83"/>
        <v>Ja</v>
      </c>
      <c r="NT44" s="86" t="str">
        <f t="shared" si="83"/>
        <v>Ja</v>
      </c>
      <c r="NU44" s="86" t="str">
        <f t="shared" si="83"/>
        <v>Ja</v>
      </c>
      <c r="NV44" s="86" t="str">
        <f t="shared" si="83"/>
        <v>Ja</v>
      </c>
      <c r="NW44" s="86" t="str">
        <f t="shared" si="83"/>
        <v>Optie</v>
      </c>
      <c r="NX44" s="86" t="str">
        <f t="shared" si="83"/>
        <v>Ja</v>
      </c>
      <c r="NY44" s="86" t="str">
        <f t="shared" si="83"/>
        <v>Ja</v>
      </c>
      <c r="NZ44" s="86" t="str">
        <f t="shared" si="83"/>
        <v>Ja</v>
      </c>
      <c r="OA44" s="86" t="str">
        <f t="shared" ref="OA44:OJ51" si="84">IF((VLOOKUP($D44,$O$24:$PF$33,OA$10,FALSE))="Ja","Ja",IF((VLOOKUP($E44,$O$17:$PF$23,OA$10,FALSE))="Ja","Ja",IF((VLOOKUP($D44,$O$24:$PF$33,OA$10,FALSE))="Optie","Optie",IF((VLOOKUP($E44,$O$17:$PF$23,OA$10,FALSE))="Optie","Optie",IF((VLOOKUP($D44,$O$24:$PF$33,OA$10,FALSE))="Nee","Nee",IF((VLOOKUP($E44,$O$17:$PF$23,OA$10,FALSE))= "Nee","Nee",IF((VLOOKUP($D44,$O$24:$PF$33,OA$10,FALSE))="Nvt","Nvt",IF((VLOOKUP($E44,$O$17:$PF$23,OA$10,FALSE))="Nvt","Nvt","Fout"))))))))</f>
        <v>Ja</v>
      </c>
      <c r="OB44" s="86" t="str">
        <f t="shared" si="84"/>
        <v>Ja</v>
      </c>
      <c r="OC44" s="86" t="str">
        <f t="shared" si="84"/>
        <v>Ja</v>
      </c>
      <c r="OD44" s="86" t="str">
        <f t="shared" si="84"/>
        <v>Optie</v>
      </c>
      <c r="OE44" s="86" t="str">
        <f t="shared" si="84"/>
        <v>Ja</v>
      </c>
      <c r="OF44" s="86" t="str">
        <f t="shared" si="84"/>
        <v>Ja</v>
      </c>
      <c r="OG44" s="86" t="str">
        <f t="shared" si="84"/>
        <v>Ja</v>
      </c>
      <c r="OH44" s="86" t="str">
        <f t="shared" si="84"/>
        <v>Ja</v>
      </c>
      <c r="OI44" s="86" t="str">
        <f t="shared" si="84"/>
        <v>Ja</v>
      </c>
      <c r="OJ44" s="86" t="str">
        <f t="shared" si="84"/>
        <v>Ja</v>
      </c>
      <c r="OK44" s="86" t="str">
        <f t="shared" ref="OK44:OT51" si="85">IF((VLOOKUP($D44,$O$24:$PF$33,OK$10,FALSE))="Ja","Ja",IF((VLOOKUP($E44,$O$17:$PF$23,OK$10,FALSE))="Ja","Ja",IF((VLOOKUP($D44,$O$24:$PF$33,OK$10,FALSE))="Optie","Optie",IF((VLOOKUP($E44,$O$17:$PF$23,OK$10,FALSE))="Optie","Optie",IF((VLOOKUP($D44,$O$24:$PF$33,OK$10,FALSE))="Nee","Nee",IF((VLOOKUP($E44,$O$17:$PF$23,OK$10,FALSE))= "Nee","Nee",IF((VLOOKUP($D44,$O$24:$PF$33,OK$10,FALSE))="Nvt","Nvt",IF((VLOOKUP($E44,$O$17:$PF$23,OK$10,FALSE))="Nvt","Nvt","Fout"))))))))</f>
        <v>Ja</v>
      </c>
      <c r="OL44" s="86" t="str">
        <f t="shared" si="85"/>
        <v>Ja</v>
      </c>
      <c r="OM44" s="86" t="str">
        <f t="shared" si="85"/>
        <v>Optie</v>
      </c>
      <c r="ON44" s="86" t="str">
        <f t="shared" si="85"/>
        <v>Ja</v>
      </c>
      <c r="OO44" s="86" t="str">
        <f t="shared" si="85"/>
        <v>Optie</v>
      </c>
      <c r="OP44" s="86" t="str">
        <f t="shared" si="85"/>
        <v>Ja</v>
      </c>
      <c r="OQ44" s="86" t="str">
        <f t="shared" si="85"/>
        <v>Nee</v>
      </c>
      <c r="OR44" s="86" t="str">
        <f t="shared" si="85"/>
        <v>Optie</v>
      </c>
      <c r="OS44" s="86" t="str">
        <f t="shared" si="85"/>
        <v>Ja</v>
      </c>
      <c r="OT44" s="86" t="str">
        <f t="shared" si="85"/>
        <v>Ja</v>
      </c>
      <c r="OU44" s="86" t="str">
        <f t="shared" ref="OU44:PF51" si="86">IF((VLOOKUP($D44,$O$24:$PF$33,OU$10,FALSE))="Ja","Ja",IF((VLOOKUP($E44,$O$17:$PF$23,OU$10,FALSE))="Ja","Ja",IF((VLOOKUP($D44,$O$24:$PF$33,OU$10,FALSE))="Optie","Optie",IF((VLOOKUP($E44,$O$17:$PF$23,OU$10,FALSE))="Optie","Optie",IF((VLOOKUP($D44,$O$24:$PF$33,OU$10,FALSE))="Nee","Nee",IF((VLOOKUP($E44,$O$17:$PF$23,OU$10,FALSE))= "Nee","Nee",IF((VLOOKUP($D44,$O$24:$PF$33,OU$10,FALSE))="Nvt","Nvt",IF((VLOOKUP($E44,$O$17:$PF$23,OU$10,FALSE))="Nvt","Nvt","Fout"))))))))</f>
        <v>Ja</v>
      </c>
      <c r="OV44" s="86" t="str">
        <f t="shared" si="86"/>
        <v>Ja</v>
      </c>
      <c r="OW44" s="86" t="str">
        <f t="shared" si="86"/>
        <v>Optie</v>
      </c>
      <c r="OX44" s="86" t="str">
        <f t="shared" si="86"/>
        <v>Ja</v>
      </c>
      <c r="OY44" s="86" t="str">
        <f t="shared" si="86"/>
        <v>Ja</v>
      </c>
      <c r="OZ44" s="86" t="str">
        <f t="shared" si="86"/>
        <v>Ja</v>
      </c>
      <c r="PA44" s="86" t="str">
        <f t="shared" si="86"/>
        <v>Ja</v>
      </c>
      <c r="PB44" s="86" t="str">
        <f t="shared" si="86"/>
        <v>Ja</v>
      </c>
      <c r="PC44" s="86" t="str">
        <f t="shared" si="86"/>
        <v>Ja</v>
      </c>
      <c r="PD44" s="86" t="str">
        <f t="shared" si="86"/>
        <v>Ja</v>
      </c>
      <c r="PE44" s="86" t="str">
        <f t="shared" si="86"/>
        <v>Ja</v>
      </c>
      <c r="PF44" s="86" t="str">
        <f t="shared" si="86"/>
        <v>Nee</v>
      </c>
    </row>
    <row r="45" spans="1:422" x14ac:dyDescent="0.25">
      <c r="A45" s="86"/>
      <c r="B45" s="225" t="s">
        <v>877</v>
      </c>
      <c r="C45" s="225" t="s">
        <v>485</v>
      </c>
      <c r="D45" s="86" t="s">
        <v>331</v>
      </c>
      <c r="E45" s="86" t="s">
        <v>485</v>
      </c>
      <c r="F45" s="86" t="s">
        <v>337</v>
      </c>
      <c r="G45" s="86" t="s">
        <v>481</v>
      </c>
      <c r="H45" s="86" t="s">
        <v>482</v>
      </c>
      <c r="I45" s="224" t="s">
        <v>337</v>
      </c>
      <c r="J45" s="224" t="s">
        <v>897</v>
      </c>
      <c r="K45" s="224" t="s">
        <v>896</v>
      </c>
      <c r="L45" s="110">
        <v>11</v>
      </c>
      <c r="M45" s="224"/>
      <c r="N45" s="224"/>
      <c r="O45" s="224"/>
      <c r="P45" s="223" t="s">
        <v>508</v>
      </c>
      <c r="Q45" s="86" t="str">
        <f t="shared" si="47"/>
        <v>Fout</v>
      </c>
      <c r="R45" s="86" t="str">
        <f t="shared" si="47"/>
        <v>Fout</v>
      </c>
      <c r="S45" s="86" t="str">
        <f t="shared" si="47"/>
        <v>Fout</v>
      </c>
      <c r="T45" s="86" t="str">
        <f t="shared" si="47"/>
        <v>Fout</v>
      </c>
      <c r="U45" s="86" t="str">
        <f t="shared" si="47"/>
        <v>Fout</v>
      </c>
      <c r="V45" s="86" t="str">
        <f t="shared" si="47"/>
        <v>Fout</v>
      </c>
      <c r="W45" s="86" t="str">
        <f t="shared" si="47"/>
        <v>Fout</v>
      </c>
      <c r="X45" s="86" t="str">
        <f t="shared" si="47"/>
        <v>Fout</v>
      </c>
      <c r="Y45" s="86" t="str">
        <f t="shared" si="47"/>
        <v>Fout</v>
      </c>
      <c r="Z45" s="86" t="str">
        <f t="shared" si="47"/>
        <v>Fout</v>
      </c>
      <c r="AA45" s="86" t="str">
        <f t="shared" si="48"/>
        <v>Fout</v>
      </c>
      <c r="AB45" s="86" t="str">
        <f t="shared" si="48"/>
        <v>Fout</v>
      </c>
      <c r="AC45" s="86" t="str">
        <f t="shared" si="48"/>
        <v>Fout</v>
      </c>
      <c r="AD45" s="86" t="str">
        <f t="shared" si="48"/>
        <v>Fout</v>
      </c>
      <c r="AE45" s="86" t="str">
        <f t="shared" si="48"/>
        <v>Fout</v>
      </c>
      <c r="AF45" s="86" t="str">
        <f t="shared" si="48"/>
        <v>Fout</v>
      </c>
      <c r="AG45" s="86" t="str">
        <f t="shared" si="48"/>
        <v>Fout</v>
      </c>
      <c r="AH45" s="86" t="str">
        <f t="shared" si="48"/>
        <v>Fout</v>
      </c>
      <c r="AI45" s="86" t="str">
        <f t="shared" si="48"/>
        <v>Fout</v>
      </c>
      <c r="AJ45" s="86" t="str">
        <f t="shared" si="48"/>
        <v>Fout</v>
      </c>
      <c r="AK45" s="86" t="str">
        <f t="shared" si="49"/>
        <v>Fout</v>
      </c>
      <c r="AL45" s="86" t="str">
        <f t="shared" si="49"/>
        <v>Fout</v>
      </c>
      <c r="AM45" s="86" t="str">
        <f t="shared" si="49"/>
        <v>Fout</v>
      </c>
      <c r="AN45" s="86" t="str">
        <f t="shared" si="49"/>
        <v>Fout</v>
      </c>
      <c r="AO45" s="86" t="str">
        <f t="shared" si="49"/>
        <v>Fout</v>
      </c>
      <c r="AP45" s="86" t="str">
        <f t="shared" si="49"/>
        <v>Fout</v>
      </c>
      <c r="AQ45" s="86" t="str">
        <f t="shared" si="49"/>
        <v>Fout</v>
      </c>
      <c r="AR45" s="86" t="str">
        <f t="shared" si="49"/>
        <v>Fout</v>
      </c>
      <c r="AS45" s="86" t="str">
        <f t="shared" si="49"/>
        <v>Fout</v>
      </c>
      <c r="AT45" s="86" t="str">
        <f t="shared" si="49"/>
        <v>Fout</v>
      </c>
      <c r="AU45" s="86" t="str">
        <f t="shared" si="50"/>
        <v>Fout</v>
      </c>
      <c r="AV45" s="86" t="str">
        <f t="shared" si="50"/>
        <v>Fout</v>
      </c>
      <c r="AW45" s="86" t="str">
        <f t="shared" si="50"/>
        <v>Fout</v>
      </c>
      <c r="AX45" s="86" t="str">
        <f t="shared" si="50"/>
        <v>Fout</v>
      </c>
      <c r="AY45" s="86" t="str">
        <f t="shared" si="50"/>
        <v>Fout</v>
      </c>
      <c r="AZ45" s="86" t="str">
        <f t="shared" si="50"/>
        <v>Fout</v>
      </c>
      <c r="BA45" s="86" t="str">
        <f t="shared" si="50"/>
        <v>Fout</v>
      </c>
      <c r="BB45" s="86" t="str">
        <f t="shared" si="50"/>
        <v>Fout</v>
      </c>
      <c r="BC45" s="86" t="str">
        <f t="shared" si="50"/>
        <v>Fout</v>
      </c>
      <c r="BD45" s="86" t="str">
        <f t="shared" si="50"/>
        <v>Fout</v>
      </c>
      <c r="BE45" s="86" t="str">
        <f t="shared" si="51"/>
        <v>Fout</v>
      </c>
      <c r="BF45" s="86" t="str">
        <f t="shared" si="51"/>
        <v>Fout</v>
      </c>
      <c r="BG45" s="86" t="str">
        <f t="shared" si="51"/>
        <v>Fout</v>
      </c>
      <c r="BH45" s="86" t="str">
        <f t="shared" si="51"/>
        <v>Fout</v>
      </c>
      <c r="BI45" s="86" t="str">
        <f t="shared" si="51"/>
        <v>Fout</v>
      </c>
      <c r="BJ45" s="86" t="str">
        <f t="shared" si="51"/>
        <v>Fout</v>
      </c>
      <c r="BK45" s="86" t="str">
        <f t="shared" si="51"/>
        <v>Fout</v>
      </c>
      <c r="BL45" s="86" t="str">
        <f t="shared" si="51"/>
        <v>Fout</v>
      </c>
      <c r="BM45" s="86" t="str">
        <f t="shared" si="51"/>
        <v>Fout</v>
      </c>
      <c r="BN45" s="86" t="str">
        <f t="shared" si="51"/>
        <v>Fout</v>
      </c>
      <c r="BO45" s="86" t="str">
        <f t="shared" si="52"/>
        <v>Fout</v>
      </c>
      <c r="BP45" s="86" t="str">
        <f t="shared" si="52"/>
        <v>Fout</v>
      </c>
      <c r="BQ45" s="86" t="str">
        <f t="shared" si="52"/>
        <v>Fout</v>
      </c>
      <c r="BR45" s="86" t="str">
        <f t="shared" si="52"/>
        <v>Fout</v>
      </c>
      <c r="BS45" s="86" t="str">
        <f t="shared" si="52"/>
        <v>Fout</v>
      </c>
      <c r="BT45" s="86" t="str">
        <f t="shared" si="52"/>
        <v>Fout</v>
      </c>
      <c r="BU45" s="86" t="str">
        <f t="shared" si="52"/>
        <v>Fout</v>
      </c>
      <c r="BV45" s="86" t="str">
        <f t="shared" si="52"/>
        <v>Fout</v>
      </c>
      <c r="BW45" s="86" t="str">
        <f t="shared" si="52"/>
        <v>Fout</v>
      </c>
      <c r="BX45" s="86" t="str">
        <f t="shared" si="52"/>
        <v>Fout</v>
      </c>
      <c r="BY45" s="86" t="str">
        <f t="shared" si="53"/>
        <v>Fout</v>
      </c>
      <c r="BZ45" s="86" t="str">
        <f t="shared" si="53"/>
        <v>Fout</v>
      </c>
      <c r="CA45" s="86" t="str">
        <f t="shared" si="53"/>
        <v>Fout</v>
      </c>
      <c r="CB45" s="86" t="str">
        <f t="shared" si="53"/>
        <v>Fout</v>
      </c>
      <c r="CC45" s="86" t="str">
        <f t="shared" si="53"/>
        <v>Fout</v>
      </c>
      <c r="CD45" s="86" t="str">
        <f t="shared" si="53"/>
        <v>Fout</v>
      </c>
      <c r="CE45" s="86" t="str">
        <f t="shared" si="53"/>
        <v>Fout</v>
      </c>
      <c r="CF45" s="86" t="str">
        <f t="shared" si="53"/>
        <v>Fout</v>
      </c>
      <c r="CG45" s="86" t="str">
        <f t="shared" si="53"/>
        <v>Fout</v>
      </c>
      <c r="CH45" s="86" t="str">
        <f t="shared" si="53"/>
        <v>Fout</v>
      </c>
      <c r="CI45" s="86" t="str">
        <f t="shared" si="54"/>
        <v>Fout</v>
      </c>
      <c r="CJ45" s="86" t="str">
        <f t="shared" si="54"/>
        <v>Fout</v>
      </c>
      <c r="CK45" s="86" t="str">
        <f t="shared" si="54"/>
        <v>Fout</v>
      </c>
      <c r="CL45" s="86" t="str">
        <f t="shared" si="54"/>
        <v>Fout</v>
      </c>
      <c r="CM45" s="86" t="str">
        <f t="shared" si="54"/>
        <v>Fout</v>
      </c>
      <c r="CN45" s="86" t="str">
        <f t="shared" si="54"/>
        <v>Fout</v>
      </c>
      <c r="CO45" s="86" t="str">
        <f t="shared" si="54"/>
        <v>Fout</v>
      </c>
      <c r="CP45" s="86" t="str">
        <f t="shared" si="54"/>
        <v>Fout</v>
      </c>
      <c r="CQ45" s="86" t="str">
        <f t="shared" si="54"/>
        <v>Fout</v>
      </c>
      <c r="CR45" s="86" t="str">
        <f t="shared" si="54"/>
        <v>Fout</v>
      </c>
      <c r="CS45" s="86" t="str">
        <f t="shared" si="55"/>
        <v>Fout</v>
      </c>
      <c r="CT45" s="86" t="str">
        <f t="shared" si="55"/>
        <v>Fout</v>
      </c>
      <c r="CU45" s="86" t="str">
        <f t="shared" si="55"/>
        <v>Fout</v>
      </c>
      <c r="CV45" s="86" t="str">
        <f t="shared" si="55"/>
        <v>Fout</v>
      </c>
      <c r="CW45" s="86" t="str">
        <f t="shared" si="55"/>
        <v>Fout</v>
      </c>
      <c r="CX45" s="86" t="str">
        <f t="shared" si="55"/>
        <v>Fout</v>
      </c>
      <c r="CY45" s="86" t="str">
        <f t="shared" si="55"/>
        <v>Fout</v>
      </c>
      <c r="CZ45" s="86" t="str">
        <f t="shared" si="55"/>
        <v>Fout</v>
      </c>
      <c r="DA45" s="86" t="str">
        <f t="shared" si="55"/>
        <v>Fout</v>
      </c>
      <c r="DB45" s="86" t="str">
        <f t="shared" si="55"/>
        <v>Fout</v>
      </c>
      <c r="DC45" s="86" t="str">
        <f t="shared" si="56"/>
        <v>Fout</v>
      </c>
      <c r="DD45" s="86" t="str">
        <f t="shared" si="56"/>
        <v>Fout</v>
      </c>
      <c r="DE45" s="86" t="str">
        <f t="shared" si="56"/>
        <v>Fout</v>
      </c>
      <c r="DF45" s="86" t="str">
        <f t="shared" si="56"/>
        <v>Fout</v>
      </c>
      <c r="DG45" s="86" t="str">
        <f t="shared" si="56"/>
        <v>Fout</v>
      </c>
      <c r="DH45" s="86" t="str">
        <f t="shared" si="56"/>
        <v>Fout</v>
      </c>
      <c r="DI45" s="86" t="str">
        <f t="shared" si="56"/>
        <v>Fout</v>
      </c>
      <c r="DJ45" s="86" t="str">
        <f t="shared" si="56"/>
        <v>Fout</v>
      </c>
      <c r="DK45" s="86" t="str">
        <f t="shared" si="56"/>
        <v>Fout</v>
      </c>
      <c r="DL45" s="86" t="str">
        <f t="shared" si="56"/>
        <v>Fout</v>
      </c>
      <c r="DM45" s="86" t="str">
        <f t="shared" si="56"/>
        <v>Fout</v>
      </c>
      <c r="DN45" s="86" t="str">
        <f t="shared" si="56"/>
        <v>Fout</v>
      </c>
      <c r="DO45" s="86" t="str">
        <f t="shared" si="56"/>
        <v>Fout</v>
      </c>
      <c r="DP45" s="223" t="s">
        <v>893</v>
      </c>
      <c r="DQ45" s="86" t="str">
        <f t="shared" si="57"/>
        <v>Fout</v>
      </c>
      <c r="DR45" s="86" t="str">
        <f t="shared" si="57"/>
        <v>Fout</v>
      </c>
      <c r="DS45" s="86" t="str">
        <f t="shared" si="57"/>
        <v>Fout</v>
      </c>
      <c r="DT45" s="86" t="str">
        <f t="shared" si="57"/>
        <v>Fout</v>
      </c>
      <c r="DU45" s="86" t="str">
        <f t="shared" si="57"/>
        <v>Fout</v>
      </c>
      <c r="DV45" s="86" t="str">
        <f t="shared" si="57"/>
        <v>Fout</v>
      </c>
      <c r="DW45" s="86" t="str">
        <f t="shared" si="57"/>
        <v>Fout</v>
      </c>
      <c r="DX45" s="86" t="str">
        <f t="shared" si="57"/>
        <v>Fout</v>
      </c>
      <c r="DY45" s="86" t="str">
        <f t="shared" si="57"/>
        <v>Fout</v>
      </c>
      <c r="DZ45" s="86" t="str">
        <f t="shared" si="57"/>
        <v>Fout</v>
      </c>
      <c r="EA45" s="86" t="str">
        <f t="shared" si="58"/>
        <v>Fout</v>
      </c>
      <c r="EB45" s="86" t="str">
        <f t="shared" si="58"/>
        <v>Fout</v>
      </c>
      <c r="EC45" s="86" t="str">
        <f t="shared" si="58"/>
        <v>Fout</v>
      </c>
      <c r="ED45" s="86" t="str">
        <f t="shared" si="58"/>
        <v>Fout</v>
      </c>
      <c r="EE45" s="86" t="str">
        <f t="shared" si="58"/>
        <v>Fout</v>
      </c>
      <c r="EF45" s="86" t="str">
        <f t="shared" si="58"/>
        <v>Fout</v>
      </c>
      <c r="EG45" s="86" t="str">
        <f t="shared" si="58"/>
        <v>Fout</v>
      </c>
      <c r="EH45" s="86" t="str">
        <f t="shared" si="58"/>
        <v>Fout</v>
      </c>
      <c r="EI45" s="86" t="str">
        <f t="shared" si="58"/>
        <v>Fout</v>
      </c>
      <c r="EJ45" s="86" t="str">
        <f t="shared" si="58"/>
        <v>Fout</v>
      </c>
      <c r="EK45" s="86" t="str">
        <f t="shared" si="59"/>
        <v>Fout</v>
      </c>
      <c r="EL45" s="86" t="str">
        <f t="shared" si="59"/>
        <v>Fout</v>
      </c>
      <c r="EM45" s="86" t="str">
        <f t="shared" si="59"/>
        <v>Fout</v>
      </c>
      <c r="EN45" s="86" t="str">
        <f t="shared" si="59"/>
        <v>Fout</v>
      </c>
      <c r="EO45" s="86" t="str">
        <f t="shared" si="59"/>
        <v>Fout</v>
      </c>
      <c r="EP45" s="86" t="str">
        <f t="shared" si="59"/>
        <v>Fout</v>
      </c>
      <c r="EQ45" s="86" t="str">
        <f t="shared" si="59"/>
        <v>Fout</v>
      </c>
      <c r="ER45" s="86" t="str">
        <f t="shared" si="59"/>
        <v>Fout</v>
      </c>
      <c r="ES45" s="86" t="str">
        <f t="shared" si="59"/>
        <v>Fout</v>
      </c>
      <c r="ET45" s="86" t="str">
        <f t="shared" si="59"/>
        <v>Fout</v>
      </c>
      <c r="EU45" s="86" t="str">
        <f t="shared" si="60"/>
        <v>Fout</v>
      </c>
      <c r="EV45" s="86" t="str">
        <f t="shared" si="60"/>
        <v>Fout</v>
      </c>
      <c r="EW45" s="86" t="str">
        <f t="shared" si="60"/>
        <v>Fout</v>
      </c>
      <c r="EX45" s="86" t="str">
        <f t="shared" si="60"/>
        <v>Fout</v>
      </c>
      <c r="EY45" s="86" t="str">
        <f t="shared" si="60"/>
        <v>Fout</v>
      </c>
      <c r="EZ45" s="86" t="str">
        <f t="shared" si="60"/>
        <v>Fout</v>
      </c>
      <c r="FA45" s="86" t="str">
        <f t="shared" si="60"/>
        <v>Fout</v>
      </c>
      <c r="FB45" s="86" t="str">
        <f t="shared" si="60"/>
        <v>Fout</v>
      </c>
      <c r="FC45" s="86" t="str">
        <f t="shared" si="60"/>
        <v>Fout</v>
      </c>
      <c r="FD45" s="86" t="str">
        <f t="shared" si="60"/>
        <v>Fout</v>
      </c>
      <c r="FE45" s="86" t="str">
        <f t="shared" si="61"/>
        <v>Fout</v>
      </c>
      <c r="FF45" s="86" t="str">
        <f t="shared" si="61"/>
        <v>Fout</v>
      </c>
      <c r="FG45" s="86" t="str">
        <f t="shared" si="61"/>
        <v>Fout</v>
      </c>
      <c r="FH45" s="86" t="str">
        <f t="shared" si="61"/>
        <v>Fout</v>
      </c>
      <c r="FI45" s="86" t="str">
        <f t="shared" si="61"/>
        <v>Fout</v>
      </c>
      <c r="FJ45" s="86" t="str">
        <f t="shared" si="61"/>
        <v>Fout</v>
      </c>
      <c r="FK45" s="86" t="str">
        <f t="shared" si="61"/>
        <v>Fout</v>
      </c>
      <c r="FL45" s="86" t="str">
        <f t="shared" si="61"/>
        <v>Fout</v>
      </c>
      <c r="FM45" s="86" t="str">
        <f t="shared" si="61"/>
        <v>Fout</v>
      </c>
      <c r="FN45" s="86" t="str">
        <f t="shared" si="61"/>
        <v>Fout</v>
      </c>
      <c r="FO45" s="86" t="str">
        <f t="shared" si="62"/>
        <v>Fout</v>
      </c>
      <c r="FP45" s="86" t="str">
        <f t="shared" si="62"/>
        <v>Fout</v>
      </c>
      <c r="FQ45" s="86" t="str">
        <f t="shared" si="62"/>
        <v>Fout</v>
      </c>
      <c r="FR45" s="86" t="str">
        <f t="shared" si="62"/>
        <v>Fout</v>
      </c>
      <c r="FS45" s="86" t="str">
        <f t="shared" si="62"/>
        <v>Fout</v>
      </c>
      <c r="FT45" s="86" t="str">
        <f t="shared" si="62"/>
        <v>Fout</v>
      </c>
      <c r="FU45" s="86" t="str">
        <f t="shared" si="62"/>
        <v>Fout</v>
      </c>
      <c r="FV45" s="86" t="str">
        <f t="shared" si="62"/>
        <v>Fout</v>
      </c>
      <c r="FW45" s="86" t="str">
        <f t="shared" si="62"/>
        <v>Fout</v>
      </c>
      <c r="FX45" s="86" t="str">
        <f t="shared" si="62"/>
        <v>Fout</v>
      </c>
      <c r="FY45" s="86" t="str">
        <f t="shared" si="63"/>
        <v>Fout</v>
      </c>
      <c r="FZ45" s="86" t="str">
        <f t="shared" si="63"/>
        <v>Fout</v>
      </c>
      <c r="GA45" s="86" t="str">
        <f t="shared" si="63"/>
        <v>Fout</v>
      </c>
      <c r="GB45" s="86" t="str">
        <f t="shared" si="63"/>
        <v>Fout</v>
      </c>
      <c r="GC45" s="86" t="str">
        <f t="shared" si="63"/>
        <v>Fout</v>
      </c>
      <c r="GD45" s="86" t="str">
        <f t="shared" si="63"/>
        <v>Fout</v>
      </c>
      <c r="GE45" s="86" t="str">
        <f t="shared" si="63"/>
        <v>Fout</v>
      </c>
      <c r="GF45" s="86" t="str">
        <f t="shared" si="63"/>
        <v>Fout</v>
      </c>
      <c r="GG45" s="86" t="str">
        <f t="shared" si="63"/>
        <v>Fout</v>
      </c>
      <c r="GH45" s="86" t="str">
        <f t="shared" si="63"/>
        <v>Fout</v>
      </c>
      <c r="GI45" s="86" t="str">
        <f t="shared" si="64"/>
        <v>Fout</v>
      </c>
      <c r="GJ45" s="86" t="str">
        <f t="shared" si="64"/>
        <v>Fout</v>
      </c>
      <c r="GK45" s="86" t="str">
        <f t="shared" si="64"/>
        <v>Fout</v>
      </c>
      <c r="GL45" s="86" t="str">
        <f t="shared" si="64"/>
        <v>Fout</v>
      </c>
      <c r="GM45" s="86" t="str">
        <f t="shared" si="64"/>
        <v>Fout</v>
      </c>
      <c r="GN45" s="86" t="str">
        <f t="shared" si="64"/>
        <v>Fout</v>
      </c>
      <c r="GO45" s="86" t="str">
        <f t="shared" si="64"/>
        <v>Fout</v>
      </c>
      <c r="GP45" s="86" t="str">
        <f t="shared" si="64"/>
        <v>Fout</v>
      </c>
      <c r="GQ45" s="86" t="str">
        <f t="shared" si="64"/>
        <v>Fout</v>
      </c>
      <c r="GR45" s="86" t="str">
        <f t="shared" si="64"/>
        <v>Fout</v>
      </c>
      <c r="GS45" s="86" t="str">
        <f t="shared" si="65"/>
        <v>Fout</v>
      </c>
      <c r="GT45" s="86" t="str">
        <f t="shared" si="65"/>
        <v>Fout</v>
      </c>
      <c r="GU45" s="86" t="str">
        <f t="shared" si="65"/>
        <v>Fout</v>
      </c>
      <c r="GV45" s="86" t="str">
        <f t="shared" si="65"/>
        <v>Fout</v>
      </c>
      <c r="GW45" s="86" t="str">
        <f t="shared" si="65"/>
        <v>Fout</v>
      </c>
      <c r="GX45" s="86" t="str">
        <f t="shared" si="65"/>
        <v>Fout</v>
      </c>
      <c r="GY45" s="86" t="str">
        <f t="shared" si="65"/>
        <v>Fout</v>
      </c>
      <c r="GZ45" s="86" t="str">
        <f t="shared" si="65"/>
        <v>Fout</v>
      </c>
      <c r="HA45" s="86" t="str">
        <f t="shared" si="65"/>
        <v>Fout</v>
      </c>
      <c r="HB45" s="86" t="str">
        <f t="shared" si="65"/>
        <v>Fout</v>
      </c>
      <c r="HC45" s="86" t="str">
        <f t="shared" si="66"/>
        <v>Fout</v>
      </c>
      <c r="HD45" s="86" t="str">
        <f t="shared" si="66"/>
        <v>Fout</v>
      </c>
      <c r="HE45" s="86" t="str">
        <f t="shared" si="66"/>
        <v>Fout</v>
      </c>
      <c r="HF45" s="86" t="str">
        <f t="shared" si="66"/>
        <v>Fout</v>
      </c>
      <c r="HG45" s="86" t="str">
        <f t="shared" si="66"/>
        <v>Fout</v>
      </c>
      <c r="HH45" s="86" t="str">
        <f t="shared" si="66"/>
        <v>Fout</v>
      </c>
      <c r="HI45" s="86" t="str">
        <f t="shared" si="66"/>
        <v>Fout</v>
      </c>
      <c r="HJ45" s="86" t="str">
        <f t="shared" si="66"/>
        <v>Fout</v>
      </c>
      <c r="HK45" s="86" t="str">
        <f t="shared" si="66"/>
        <v>Fout</v>
      </c>
      <c r="HL45" s="86" t="str">
        <f t="shared" si="66"/>
        <v>Fout</v>
      </c>
      <c r="HM45" s="86" t="str">
        <f t="shared" si="67"/>
        <v>Fout</v>
      </c>
      <c r="HN45" s="86" t="str">
        <f t="shared" si="67"/>
        <v>Fout</v>
      </c>
      <c r="HO45" s="86" t="str">
        <f t="shared" si="67"/>
        <v>Fout</v>
      </c>
      <c r="HP45" s="86" t="str">
        <f t="shared" si="67"/>
        <v>Fout</v>
      </c>
      <c r="HQ45" s="86" t="str">
        <f t="shared" si="67"/>
        <v>Fout</v>
      </c>
      <c r="HR45" s="86" t="str">
        <f t="shared" si="67"/>
        <v>Fout</v>
      </c>
      <c r="HS45" s="86" t="str">
        <f t="shared" si="67"/>
        <v>Fout</v>
      </c>
      <c r="HT45" s="86" t="str">
        <f t="shared" si="67"/>
        <v>Fout</v>
      </c>
      <c r="HU45" s="86" t="str">
        <f t="shared" si="67"/>
        <v>Fout</v>
      </c>
      <c r="HV45" s="86" t="str">
        <f t="shared" si="67"/>
        <v>Fout</v>
      </c>
      <c r="HW45" s="86" t="str">
        <f t="shared" si="68"/>
        <v>Fout</v>
      </c>
      <c r="HX45" s="86" t="str">
        <f t="shared" si="68"/>
        <v>Fout</v>
      </c>
      <c r="HY45" s="86" t="str">
        <f t="shared" si="68"/>
        <v>Fout</v>
      </c>
      <c r="HZ45" s="86" t="str">
        <f t="shared" si="68"/>
        <v>Fout</v>
      </c>
      <c r="IA45" s="86" t="str">
        <f t="shared" si="68"/>
        <v>Fout</v>
      </c>
      <c r="IB45" s="86" t="str">
        <f t="shared" si="68"/>
        <v>Fout</v>
      </c>
      <c r="IC45" s="86" t="str">
        <f t="shared" si="68"/>
        <v>Fout</v>
      </c>
      <c r="ID45" s="86" t="str">
        <f t="shared" si="68"/>
        <v>Fout</v>
      </c>
      <c r="IE45" s="86" t="str">
        <f t="shared" si="68"/>
        <v>Fout</v>
      </c>
      <c r="IF45" s="86" t="str">
        <f t="shared" si="68"/>
        <v>Fout</v>
      </c>
      <c r="IG45" s="86" t="str">
        <f t="shared" si="69"/>
        <v>Fout</v>
      </c>
      <c r="IH45" s="86" t="str">
        <f t="shared" si="69"/>
        <v>Fout</v>
      </c>
      <c r="II45" s="86" t="str">
        <f t="shared" si="69"/>
        <v>Fout</v>
      </c>
      <c r="IJ45" s="86" t="str">
        <f t="shared" si="69"/>
        <v>Fout</v>
      </c>
      <c r="IK45" s="86" t="str">
        <f t="shared" si="69"/>
        <v>Fout</v>
      </c>
      <c r="IL45" s="86" t="str">
        <f t="shared" si="69"/>
        <v>Fout</v>
      </c>
      <c r="IM45" s="86" t="str">
        <f t="shared" si="69"/>
        <v>Fout</v>
      </c>
      <c r="IN45" s="86" t="str">
        <f t="shared" si="69"/>
        <v>Fout</v>
      </c>
      <c r="IO45" s="86" t="str">
        <f t="shared" si="69"/>
        <v>Fout</v>
      </c>
      <c r="IP45" s="86" t="str">
        <f t="shared" si="69"/>
        <v>Fout</v>
      </c>
      <c r="IQ45" s="86" t="str">
        <f t="shared" si="70"/>
        <v>Fout</v>
      </c>
      <c r="IR45" s="86" t="str">
        <f t="shared" si="70"/>
        <v>Fout</v>
      </c>
      <c r="IS45" s="86" t="str">
        <f t="shared" si="70"/>
        <v>Fout</v>
      </c>
      <c r="IT45" s="86" t="str">
        <f t="shared" si="70"/>
        <v>Fout</v>
      </c>
      <c r="IU45" s="86" t="str">
        <f t="shared" si="70"/>
        <v>Fout</v>
      </c>
      <c r="IV45" s="86" t="str">
        <f t="shared" si="70"/>
        <v>Fout</v>
      </c>
      <c r="IW45" s="86" t="str">
        <f t="shared" si="70"/>
        <v>Fout</v>
      </c>
      <c r="IX45" s="86" t="str">
        <f t="shared" si="70"/>
        <v>Fout</v>
      </c>
      <c r="IY45" s="86" t="str">
        <f t="shared" si="70"/>
        <v>Fout</v>
      </c>
      <c r="IZ45" s="86" t="str">
        <f t="shared" si="70"/>
        <v>Fout</v>
      </c>
      <c r="JA45" s="86" t="str">
        <f t="shared" si="71"/>
        <v>Fout</v>
      </c>
      <c r="JB45" s="86" t="str">
        <f t="shared" si="71"/>
        <v>Fout</v>
      </c>
      <c r="JC45" s="86" t="str">
        <f t="shared" si="71"/>
        <v>Fout</v>
      </c>
      <c r="JD45" s="86" t="str">
        <f t="shared" si="71"/>
        <v>Fout</v>
      </c>
      <c r="JE45" s="86" t="str">
        <f t="shared" si="71"/>
        <v>Fout</v>
      </c>
      <c r="JF45" s="86" t="str">
        <f t="shared" si="71"/>
        <v>Fout</v>
      </c>
      <c r="JG45" s="86" t="str">
        <f t="shared" si="71"/>
        <v>Fout</v>
      </c>
      <c r="JH45" s="86" t="str">
        <f t="shared" si="71"/>
        <v>Fout</v>
      </c>
      <c r="JI45" s="86" t="str">
        <f t="shared" si="71"/>
        <v>Fout</v>
      </c>
      <c r="JJ45" s="86" t="str">
        <f t="shared" si="71"/>
        <v>Fout</v>
      </c>
      <c r="JK45" s="86" t="str">
        <f t="shared" si="72"/>
        <v>Fout</v>
      </c>
      <c r="JL45" s="86" t="str">
        <f t="shared" si="72"/>
        <v>Fout</v>
      </c>
      <c r="JM45" s="86" t="str">
        <f t="shared" si="72"/>
        <v>Fout</v>
      </c>
      <c r="JN45" s="86" t="str">
        <f t="shared" si="72"/>
        <v>Fout</v>
      </c>
      <c r="JO45" s="86" t="str">
        <f t="shared" si="72"/>
        <v>Fout</v>
      </c>
      <c r="JP45" s="86" t="str">
        <f t="shared" si="72"/>
        <v>Fout</v>
      </c>
      <c r="JQ45" s="86" t="str">
        <f t="shared" si="72"/>
        <v>Fout</v>
      </c>
      <c r="JR45" s="86" t="str">
        <f t="shared" si="72"/>
        <v>Fout</v>
      </c>
      <c r="JS45" s="86" t="str">
        <f t="shared" si="72"/>
        <v>Fout</v>
      </c>
      <c r="JT45" s="86" t="str">
        <f t="shared" si="72"/>
        <v>Fout</v>
      </c>
      <c r="JU45" s="86" t="str">
        <f t="shared" si="73"/>
        <v>Fout</v>
      </c>
      <c r="JV45" s="86" t="str">
        <f t="shared" si="73"/>
        <v>Fout</v>
      </c>
      <c r="JW45" s="86" t="str">
        <f t="shared" si="73"/>
        <v>Fout</v>
      </c>
      <c r="JX45" s="86" t="str">
        <f t="shared" si="73"/>
        <v>Fout</v>
      </c>
      <c r="JY45" s="86" t="str">
        <f t="shared" si="73"/>
        <v>Fout</v>
      </c>
      <c r="JZ45" s="86" t="str">
        <f t="shared" si="73"/>
        <v>Fout</v>
      </c>
      <c r="KA45" s="86" t="str">
        <f t="shared" si="73"/>
        <v>Fout</v>
      </c>
      <c r="KB45" s="86" t="str">
        <f t="shared" si="73"/>
        <v>Fout</v>
      </c>
      <c r="KC45" s="86" t="str">
        <f t="shared" si="73"/>
        <v>Fout</v>
      </c>
      <c r="KD45" s="86" t="str">
        <f t="shared" si="73"/>
        <v>Fout</v>
      </c>
      <c r="KE45" s="86" t="str">
        <f t="shared" si="74"/>
        <v>Fout</v>
      </c>
      <c r="KF45" s="86" t="str">
        <f t="shared" si="74"/>
        <v>Fout</v>
      </c>
      <c r="KG45" s="86" t="str">
        <f t="shared" si="74"/>
        <v>Fout</v>
      </c>
      <c r="KH45" s="86" t="str">
        <f t="shared" si="74"/>
        <v>Ja</v>
      </c>
      <c r="KI45" s="86" t="str">
        <f t="shared" si="74"/>
        <v>Fout</v>
      </c>
      <c r="KJ45" s="86" t="str">
        <f t="shared" si="74"/>
        <v>Fout</v>
      </c>
      <c r="KK45" s="86" t="str">
        <f t="shared" si="74"/>
        <v>Fout</v>
      </c>
      <c r="KL45" s="86" t="str">
        <f t="shared" si="74"/>
        <v>Fout</v>
      </c>
      <c r="KM45" s="86" t="str">
        <f t="shared" si="74"/>
        <v>Fout</v>
      </c>
      <c r="KN45" s="86" t="str">
        <f t="shared" si="74"/>
        <v>Fout</v>
      </c>
      <c r="KO45" s="86" t="str">
        <f t="shared" si="75"/>
        <v>Fout</v>
      </c>
      <c r="KP45" s="86" t="str">
        <f t="shared" si="75"/>
        <v>Fout</v>
      </c>
      <c r="KQ45" s="86" t="str">
        <f t="shared" si="75"/>
        <v>Fout</v>
      </c>
      <c r="KR45" s="86" t="str">
        <f t="shared" si="75"/>
        <v>Fout</v>
      </c>
      <c r="KS45" s="86" t="str">
        <f t="shared" si="75"/>
        <v>Fout</v>
      </c>
      <c r="KT45" s="86" t="str">
        <f t="shared" si="75"/>
        <v>Fout</v>
      </c>
      <c r="KU45" s="86" t="str">
        <f t="shared" si="75"/>
        <v>Fout</v>
      </c>
      <c r="KV45" s="86" t="str">
        <f t="shared" si="75"/>
        <v>Fout</v>
      </c>
      <c r="KW45" s="86" t="str">
        <f t="shared" si="75"/>
        <v>Fout</v>
      </c>
      <c r="KX45" s="86" t="str">
        <f t="shared" si="75"/>
        <v>Fout</v>
      </c>
      <c r="KY45" s="86" t="str">
        <f t="shared" si="76"/>
        <v>Fout</v>
      </c>
      <c r="KZ45" s="86" t="str">
        <f t="shared" si="76"/>
        <v>Fout</v>
      </c>
      <c r="LA45" s="86" t="str">
        <f t="shared" si="76"/>
        <v>Fout</v>
      </c>
      <c r="LB45" s="86" t="str">
        <f t="shared" si="76"/>
        <v>Fout</v>
      </c>
      <c r="LC45" s="86" t="str">
        <f t="shared" si="76"/>
        <v>Fout</v>
      </c>
      <c r="LD45" s="86" t="str">
        <f t="shared" si="76"/>
        <v>Fout</v>
      </c>
      <c r="LE45" s="86" t="str">
        <f t="shared" si="76"/>
        <v>Fout</v>
      </c>
      <c r="LF45" s="86" t="str">
        <f t="shared" si="76"/>
        <v>Fout</v>
      </c>
      <c r="LG45" s="86" t="str">
        <f t="shared" si="76"/>
        <v>Fout</v>
      </c>
      <c r="LH45" s="86" t="str">
        <f t="shared" si="76"/>
        <v>Fout</v>
      </c>
      <c r="LI45" s="86" t="str">
        <f t="shared" si="77"/>
        <v>Fout</v>
      </c>
      <c r="LJ45" s="86" t="str">
        <f t="shared" si="77"/>
        <v>Fout</v>
      </c>
      <c r="LK45" s="86" t="str">
        <f t="shared" si="77"/>
        <v>Fout</v>
      </c>
      <c r="LL45" s="86" t="str">
        <f t="shared" si="77"/>
        <v>Fout</v>
      </c>
      <c r="LM45" s="86" t="str">
        <f t="shared" si="77"/>
        <v>Fout</v>
      </c>
      <c r="LN45" s="86" t="str">
        <f t="shared" si="77"/>
        <v>Fout</v>
      </c>
      <c r="LO45" s="86" t="str">
        <f t="shared" si="77"/>
        <v>Fout</v>
      </c>
      <c r="LP45" s="86" t="str">
        <f t="shared" si="77"/>
        <v>Fout</v>
      </c>
      <c r="LQ45" s="86" t="str">
        <f t="shared" si="77"/>
        <v>Fout</v>
      </c>
      <c r="LR45" s="86" t="str">
        <f t="shared" si="77"/>
        <v>Fout</v>
      </c>
      <c r="LS45" s="86" t="str">
        <f t="shared" si="78"/>
        <v>Fout</v>
      </c>
      <c r="LT45" s="86" t="str">
        <f t="shared" si="78"/>
        <v>Fout</v>
      </c>
      <c r="LU45" s="86" t="str">
        <f t="shared" si="78"/>
        <v>Fout</v>
      </c>
      <c r="LV45" s="86" t="str">
        <f t="shared" si="78"/>
        <v>Fout</v>
      </c>
      <c r="LW45" s="86" t="str">
        <f t="shared" si="78"/>
        <v>Fout</v>
      </c>
      <c r="LX45" s="86" t="str">
        <f t="shared" si="78"/>
        <v>Fout</v>
      </c>
      <c r="LY45" s="86" t="str">
        <f t="shared" si="78"/>
        <v>Fout</v>
      </c>
      <c r="LZ45" s="86" t="str">
        <f t="shared" si="78"/>
        <v>Fout</v>
      </c>
      <c r="MA45" s="86" t="str">
        <f t="shared" si="78"/>
        <v>Fout</v>
      </c>
      <c r="MB45" s="86" t="str">
        <f t="shared" si="78"/>
        <v>Fout</v>
      </c>
      <c r="MC45" s="86" t="str">
        <f t="shared" si="79"/>
        <v>Fout</v>
      </c>
      <c r="MD45" s="86" t="str">
        <f t="shared" si="79"/>
        <v>Fout</v>
      </c>
      <c r="ME45" s="86" t="str">
        <f t="shared" si="79"/>
        <v>Fout</v>
      </c>
      <c r="MF45" s="86" t="str">
        <f t="shared" si="79"/>
        <v>Fout</v>
      </c>
      <c r="MG45" s="86" t="str">
        <f t="shared" si="79"/>
        <v>Fout</v>
      </c>
      <c r="MH45" s="86" t="str">
        <f t="shared" si="79"/>
        <v>Fout</v>
      </c>
      <c r="MI45" s="86" t="str">
        <f t="shared" si="79"/>
        <v>Fout</v>
      </c>
      <c r="MJ45" s="86" t="str">
        <f t="shared" si="79"/>
        <v>Fout</v>
      </c>
      <c r="MK45" s="86" t="str">
        <f t="shared" si="79"/>
        <v>Fout</v>
      </c>
      <c r="ML45" s="86" t="str">
        <f t="shared" si="79"/>
        <v>Fout</v>
      </c>
      <c r="MM45" s="86" t="str">
        <f t="shared" si="80"/>
        <v>Fout</v>
      </c>
      <c r="MN45" s="86" t="str">
        <f t="shared" si="80"/>
        <v>Fout</v>
      </c>
      <c r="MO45" s="86" t="str">
        <f t="shared" si="80"/>
        <v>Fout</v>
      </c>
      <c r="MP45" s="86" t="str">
        <f t="shared" si="80"/>
        <v>Fout</v>
      </c>
      <c r="MQ45" s="86" t="str">
        <f t="shared" si="80"/>
        <v>Fout</v>
      </c>
      <c r="MR45" s="86" t="str">
        <f t="shared" si="80"/>
        <v>Fout</v>
      </c>
      <c r="MS45" s="86" t="str">
        <f t="shared" si="80"/>
        <v>Fout</v>
      </c>
      <c r="MT45" s="86" t="str">
        <f t="shared" si="80"/>
        <v>Fout</v>
      </c>
      <c r="MU45" s="86" t="str">
        <f t="shared" si="80"/>
        <v>Fout</v>
      </c>
      <c r="MV45" s="86" t="str">
        <f t="shared" si="80"/>
        <v>Fout</v>
      </c>
      <c r="MW45" s="86" t="str">
        <f t="shared" si="81"/>
        <v>Fout</v>
      </c>
      <c r="MX45" s="86" t="str">
        <f t="shared" si="81"/>
        <v>Fout</v>
      </c>
      <c r="MY45" s="86" t="str">
        <f t="shared" si="81"/>
        <v>Fout</v>
      </c>
      <c r="MZ45" s="86" t="str">
        <f t="shared" si="81"/>
        <v>Fout</v>
      </c>
      <c r="NA45" s="86" t="str">
        <f t="shared" si="81"/>
        <v>Fout</v>
      </c>
      <c r="NB45" s="86" t="str">
        <f t="shared" si="81"/>
        <v>Fout</v>
      </c>
      <c r="NC45" s="86" t="str">
        <f t="shared" si="81"/>
        <v>Fout</v>
      </c>
      <c r="ND45" s="86" t="str">
        <f t="shared" si="81"/>
        <v>Fout</v>
      </c>
      <c r="NE45" s="86" t="str">
        <f t="shared" si="81"/>
        <v>Fout</v>
      </c>
      <c r="NF45" s="86" t="str">
        <f t="shared" si="81"/>
        <v>Fout</v>
      </c>
      <c r="NG45" s="86" t="str">
        <f t="shared" si="82"/>
        <v>Fout</v>
      </c>
      <c r="NH45" s="86" t="str">
        <f t="shared" si="82"/>
        <v>Fout</v>
      </c>
      <c r="NI45" s="86" t="str">
        <f t="shared" si="82"/>
        <v>Fout</v>
      </c>
      <c r="NJ45" s="86" t="str">
        <f t="shared" si="82"/>
        <v>Fout</v>
      </c>
      <c r="NK45" s="86" t="str">
        <f t="shared" si="82"/>
        <v>Fout</v>
      </c>
      <c r="NL45" s="86" t="str">
        <f t="shared" si="82"/>
        <v>Fout</v>
      </c>
      <c r="NM45" s="86" t="str">
        <f t="shared" si="82"/>
        <v>Fout</v>
      </c>
      <c r="NN45" s="86" t="str">
        <f t="shared" si="82"/>
        <v>Fout</v>
      </c>
      <c r="NO45" s="86" t="str">
        <f t="shared" si="82"/>
        <v>Fout</v>
      </c>
      <c r="NP45" s="86" t="str">
        <f t="shared" si="82"/>
        <v>Fout</v>
      </c>
      <c r="NQ45" s="86" t="str">
        <f t="shared" si="83"/>
        <v>Fout</v>
      </c>
      <c r="NR45" s="86" t="str">
        <f t="shared" si="83"/>
        <v>Fout</v>
      </c>
      <c r="NS45" s="86" t="str">
        <f t="shared" si="83"/>
        <v>Fout</v>
      </c>
      <c r="NT45" s="86" t="str">
        <f t="shared" si="83"/>
        <v>Fout</v>
      </c>
      <c r="NU45" s="86" t="str">
        <f t="shared" si="83"/>
        <v>Fout</v>
      </c>
      <c r="NV45" s="86" t="str">
        <f t="shared" si="83"/>
        <v>Fout</v>
      </c>
      <c r="NW45" s="86" t="str">
        <f t="shared" si="83"/>
        <v>Fout</v>
      </c>
      <c r="NX45" s="86" t="str">
        <f t="shared" si="83"/>
        <v>Fout</v>
      </c>
      <c r="NY45" s="86" t="str">
        <f t="shared" si="83"/>
        <v>Fout</v>
      </c>
      <c r="NZ45" s="86" t="str">
        <f t="shared" si="83"/>
        <v>Fout</v>
      </c>
      <c r="OA45" s="86" t="str">
        <f t="shared" si="84"/>
        <v>Fout</v>
      </c>
      <c r="OB45" s="86" t="str">
        <f t="shared" si="84"/>
        <v>Fout</v>
      </c>
      <c r="OC45" s="86" t="str">
        <f t="shared" si="84"/>
        <v>Fout</v>
      </c>
      <c r="OD45" s="86" t="str">
        <f t="shared" si="84"/>
        <v>Fout</v>
      </c>
      <c r="OE45" s="86" t="str">
        <f t="shared" si="84"/>
        <v>Fout</v>
      </c>
      <c r="OF45" s="86" t="str">
        <f t="shared" si="84"/>
        <v>Fout</v>
      </c>
      <c r="OG45" s="86" t="str">
        <f t="shared" si="84"/>
        <v>Fout</v>
      </c>
      <c r="OH45" s="86" t="str">
        <f t="shared" si="84"/>
        <v>Fout</v>
      </c>
      <c r="OI45" s="86" t="str">
        <f t="shared" si="84"/>
        <v>Fout</v>
      </c>
      <c r="OJ45" s="86" t="str">
        <f t="shared" si="84"/>
        <v>Fout</v>
      </c>
      <c r="OK45" s="86" t="str">
        <f t="shared" si="85"/>
        <v>Fout</v>
      </c>
      <c r="OL45" s="86" t="str">
        <f t="shared" si="85"/>
        <v>Fout</v>
      </c>
      <c r="OM45" s="86" t="str">
        <f t="shared" si="85"/>
        <v>Fout</v>
      </c>
      <c r="ON45" s="86" t="str">
        <f t="shared" si="85"/>
        <v>Fout</v>
      </c>
      <c r="OO45" s="86" t="str">
        <f t="shared" si="85"/>
        <v>Fout</v>
      </c>
      <c r="OP45" s="86" t="str">
        <f t="shared" si="85"/>
        <v>Fout</v>
      </c>
      <c r="OQ45" s="86" t="str">
        <f t="shared" si="85"/>
        <v>Fout</v>
      </c>
      <c r="OR45" s="86" t="str">
        <f t="shared" si="85"/>
        <v>Fout</v>
      </c>
      <c r="OS45" s="86" t="str">
        <f t="shared" si="85"/>
        <v>Fout</v>
      </c>
      <c r="OT45" s="86" t="str">
        <f t="shared" si="85"/>
        <v>Fout</v>
      </c>
      <c r="OU45" s="86" t="str">
        <f t="shared" si="86"/>
        <v>Fout</v>
      </c>
      <c r="OV45" s="86" t="str">
        <f t="shared" si="86"/>
        <v>Fout</v>
      </c>
      <c r="OW45" s="86" t="str">
        <f t="shared" si="86"/>
        <v>Fout</v>
      </c>
      <c r="OX45" s="86" t="str">
        <f t="shared" si="86"/>
        <v>Fout</v>
      </c>
      <c r="OY45" s="86" t="str">
        <f t="shared" si="86"/>
        <v>Fout</v>
      </c>
      <c r="OZ45" s="86" t="str">
        <f t="shared" si="86"/>
        <v>Fout</v>
      </c>
      <c r="PA45" s="86" t="str">
        <f t="shared" si="86"/>
        <v>Fout</v>
      </c>
      <c r="PB45" s="86" t="str">
        <f t="shared" si="86"/>
        <v>Fout</v>
      </c>
      <c r="PC45" s="86" t="str">
        <f t="shared" si="86"/>
        <v>Fout</v>
      </c>
      <c r="PD45" s="86" t="str">
        <f t="shared" si="86"/>
        <v>Fout</v>
      </c>
      <c r="PE45" s="86" t="str">
        <f t="shared" si="86"/>
        <v>Fout</v>
      </c>
      <c r="PF45" s="86" t="str">
        <f t="shared" si="86"/>
        <v>Fout</v>
      </c>
    </row>
    <row r="46" spans="1:422" x14ac:dyDescent="0.25">
      <c r="A46" s="86"/>
      <c r="B46" s="225" t="s">
        <v>332</v>
      </c>
      <c r="C46" s="225" t="s">
        <v>485</v>
      </c>
      <c r="D46" s="86" t="s">
        <v>332</v>
      </c>
      <c r="E46" s="86" t="s">
        <v>485</v>
      </c>
      <c r="F46" s="86" t="s">
        <v>337</v>
      </c>
      <c r="G46" s="86" t="s">
        <v>481</v>
      </c>
      <c r="H46" s="86" t="s">
        <v>482</v>
      </c>
      <c r="I46" s="224" t="s">
        <v>337</v>
      </c>
      <c r="J46" s="224" t="s">
        <v>900</v>
      </c>
      <c r="K46" s="224" t="s">
        <v>899</v>
      </c>
      <c r="L46" s="110">
        <v>19</v>
      </c>
      <c r="M46" s="224"/>
      <c r="N46" s="224"/>
      <c r="O46" s="224"/>
      <c r="P46" s="223" t="s">
        <v>508</v>
      </c>
      <c r="Q46" s="86" t="str">
        <f t="shared" si="47"/>
        <v>Fout</v>
      </c>
      <c r="R46" s="86" t="str">
        <f t="shared" si="47"/>
        <v>Fout</v>
      </c>
      <c r="S46" s="86" t="str">
        <f t="shared" si="47"/>
        <v>Fout</v>
      </c>
      <c r="T46" s="86" t="str">
        <f t="shared" si="47"/>
        <v>Fout</v>
      </c>
      <c r="U46" s="86" t="str">
        <f t="shared" si="47"/>
        <v>Fout</v>
      </c>
      <c r="V46" s="86" t="str">
        <f t="shared" si="47"/>
        <v>Fout</v>
      </c>
      <c r="W46" s="86" t="str">
        <f t="shared" si="47"/>
        <v>Fout</v>
      </c>
      <c r="X46" s="86" t="str">
        <f t="shared" si="47"/>
        <v>Fout</v>
      </c>
      <c r="Y46" s="86" t="str">
        <f t="shared" si="47"/>
        <v>Fout</v>
      </c>
      <c r="Z46" s="86" t="str">
        <f t="shared" si="47"/>
        <v>Fout</v>
      </c>
      <c r="AA46" s="86" t="str">
        <f t="shared" si="48"/>
        <v>Fout</v>
      </c>
      <c r="AB46" s="86" t="str">
        <f t="shared" si="48"/>
        <v>Fout</v>
      </c>
      <c r="AC46" s="86" t="str">
        <f t="shared" si="48"/>
        <v>Fout</v>
      </c>
      <c r="AD46" s="86" t="str">
        <f t="shared" si="48"/>
        <v>Fout</v>
      </c>
      <c r="AE46" s="86" t="str">
        <f t="shared" si="48"/>
        <v>Fout</v>
      </c>
      <c r="AF46" s="86" t="str">
        <f t="shared" si="48"/>
        <v>Fout</v>
      </c>
      <c r="AG46" s="86" t="str">
        <f t="shared" si="48"/>
        <v>Fout</v>
      </c>
      <c r="AH46" s="86" t="str">
        <f t="shared" si="48"/>
        <v>Fout</v>
      </c>
      <c r="AI46" s="86" t="str">
        <f t="shared" si="48"/>
        <v>Fout</v>
      </c>
      <c r="AJ46" s="86" t="str">
        <f t="shared" si="48"/>
        <v>Fout</v>
      </c>
      <c r="AK46" s="86" t="str">
        <f t="shared" si="49"/>
        <v>Fout</v>
      </c>
      <c r="AL46" s="86" t="str">
        <f t="shared" si="49"/>
        <v>Fout</v>
      </c>
      <c r="AM46" s="86" t="str">
        <f t="shared" si="49"/>
        <v>Fout</v>
      </c>
      <c r="AN46" s="86" t="str">
        <f t="shared" si="49"/>
        <v>Fout</v>
      </c>
      <c r="AO46" s="86" t="str">
        <f t="shared" si="49"/>
        <v>Fout</v>
      </c>
      <c r="AP46" s="86" t="str">
        <f t="shared" si="49"/>
        <v>Fout</v>
      </c>
      <c r="AQ46" s="86" t="str">
        <f t="shared" si="49"/>
        <v>Fout</v>
      </c>
      <c r="AR46" s="86" t="str">
        <f t="shared" si="49"/>
        <v>Fout</v>
      </c>
      <c r="AS46" s="86" t="str">
        <f t="shared" si="49"/>
        <v>Fout</v>
      </c>
      <c r="AT46" s="86" t="str">
        <f t="shared" si="49"/>
        <v>Fout</v>
      </c>
      <c r="AU46" s="86" t="str">
        <f t="shared" si="50"/>
        <v>Fout</v>
      </c>
      <c r="AV46" s="86" t="str">
        <f t="shared" si="50"/>
        <v>Fout</v>
      </c>
      <c r="AW46" s="86" t="str">
        <f t="shared" si="50"/>
        <v>Fout</v>
      </c>
      <c r="AX46" s="86" t="str">
        <f t="shared" si="50"/>
        <v>Fout</v>
      </c>
      <c r="AY46" s="86" t="str">
        <f t="shared" si="50"/>
        <v>Fout</v>
      </c>
      <c r="AZ46" s="86" t="str">
        <f t="shared" si="50"/>
        <v>Fout</v>
      </c>
      <c r="BA46" s="86" t="str">
        <f t="shared" si="50"/>
        <v>Fout</v>
      </c>
      <c r="BB46" s="86" t="str">
        <f t="shared" si="50"/>
        <v>Fout</v>
      </c>
      <c r="BC46" s="86" t="str">
        <f t="shared" si="50"/>
        <v>Fout</v>
      </c>
      <c r="BD46" s="86" t="str">
        <f t="shared" si="50"/>
        <v>Fout</v>
      </c>
      <c r="BE46" s="86" t="str">
        <f t="shared" si="51"/>
        <v>Fout</v>
      </c>
      <c r="BF46" s="86" t="str">
        <f t="shared" si="51"/>
        <v>Fout</v>
      </c>
      <c r="BG46" s="86" t="str">
        <f t="shared" si="51"/>
        <v>Fout</v>
      </c>
      <c r="BH46" s="86" t="str">
        <f t="shared" si="51"/>
        <v>Fout</v>
      </c>
      <c r="BI46" s="86" t="str">
        <f t="shared" si="51"/>
        <v>Fout</v>
      </c>
      <c r="BJ46" s="86" t="str">
        <f t="shared" si="51"/>
        <v>Fout</v>
      </c>
      <c r="BK46" s="86" t="str">
        <f t="shared" si="51"/>
        <v>Fout</v>
      </c>
      <c r="BL46" s="86" t="str">
        <f t="shared" si="51"/>
        <v>Fout</v>
      </c>
      <c r="BM46" s="86" t="str">
        <f t="shared" si="51"/>
        <v>Fout</v>
      </c>
      <c r="BN46" s="86" t="str">
        <f t="shared" si="51"/>
        <v>Fout</v>
      </c>
      <c r="BO46" s="86" t="str">
        <f t="shared" si="52"/>
        <v>Fout</v>
      </c>
      <c r="BP46" s="86" t="str">
        <f t="shared" si="52"/>
        <v>Fout</v>
      </c>
      <c r="BQ46" s="86" t="str">
        <f t="shared" si="52"/>
        <v>Fout</v>
      </c>
      <c r="BR46" s="86" t="str">
        <f t="shared" si="52"/>
        <v>Fout</v>
      </c>
      <c r="BS46" s="86" t="str">
        <f t="shared" si="52"/>
        <v>Fout</v>
      </c>
      <c r="BT46" s="86" t="str">
        <f t="shared" si="52"/>
        <v>Fout</v>
      </c>
      <c r="BU46" s="86" t="str">
        <f t="shared" si="52"/>
        <v>Fout</v>
      </c>
      <c r="BV46" s="86" t="str">
        <f t="shared" si="52"/>
        <v>Fout</v>
      </c>
      <c r="BW46" s="86" t="str">
        <f t="shared" si="52"/>
        <v>Fout</v>
      </c>
      <c r="BX46" s="86" t="str">
        <f t="shared" si="52"/>
        <v>Fout</v>
      </c>
      <c r="BY46" s="86" t="str">
        <f t="shared" si="53"/>
        <v>Fout</v>
      </c>
      <c r="BZ46" s="86" t="str">
        <f t="shared" si="53"/>
        <v>Fout</v>
      </c>
      <c r="CA46" s="86" t="str">
        <f t="shared" si="53"/>
        <v>Fout</v>
      </c>
      <c r="CB46" s="86" t="str">
        <f t="shared" si="53"/>
        <v>Fout</v>
      </c>
      <c r="CC46" s="86" t="str">
        <f t="shared" si="53"/>
        <v>Fout</v>
      </c>
      <c r="CD46" s="86" t="str">
        <f t="shared" si="53"/>
        <v>Fout</v>
      </c>
      <c r="CE46" s="86" t="str">
        <f t="shared" si="53"/>
        <v>Fout</v>
      </c>
      <c r="CF46" s="86" t="str">
        <f t="shared" si="53"/>
        <v>Fout</v>
      </c>
      <c r="CG46" s="86" t="str">
        <f t="shared" si="53"/>
        <v>Fout</v>
      </c>
      <c r="CH46" s="86" t="str">
        <f t="shared" si="53"/>
        <v>Fout</v>
      </c>
      <c r="CI46" s="86" t="str">
        <f t="shared" si="54"/>
        <v>Fout</v>
      </c>
      <c r="CJ46" s="86" t="str">
        <f t="shared" si="54"/>
        <v>Fout</v>
      </c>
      <c r="CK46" s="86" t="str">
        <f t="shared" si="54"/>
        <v>Fout</v>
      </c>
      <c r="CL46" s="86" t="str">
        <f t="shared" si="54"/>
        <v>Fout</v>
      </c>
      <c r="CM46" s="86" t="str">
        <f t="shared" si="54"/>
        <v>Fout</v>
      </c>
      <c r="CN46" s="86" t="str">
        <f t="shared" si="54"/>
        <v>Fout</v>
      </c>
      <c r="CO46" s="86" t="str">
        <f t="shared" si="54"/>
        <v>Fout</v>
      </c>
      <c r="CP46" s="86" t="str">
        <f t="shared" si="54"/>
        <v>Fout</v>
      </c>
      <c r="CQ46" s="86" t="str">
        <f t="shared" si="54"/>
        <v>Fout</v>
      </c>
      <c r="CR46" s="86" t="str">
        <f t="shared" si="54"/>
        <v>Fout</v>
      </c>
      <c r="CS46" s="86" t="str">
        <f t="shared" si="55"/>
        <v>Fout</v>
      </c>
      <c r="CT46" s="86" t="str">
        <f t="shared" si="55"/>
        <v>Fout</v>
      </c>
      <c r="CU46" s="86" t="str">
        <f t="shared" si="55"/>
        <v>Fout</v>
      </c>
      <c r="CV46" s="86" t="str">
        <f t="shared" si="55"/>
        <v>Fout</v>
      </c>
      <c r="CW46" s="86" t="str">
        <f t="shared" si="55"/>
        <v>Fout</v>
      </c>
      <c r="CX46" s="86" t="str">
        <f t="shared" si="55"/>
        <v>Fout</v>
      </c>
      <c r="CY46" s="86" t="str">
        <f t="shared" si="55"/>
        <v>Fout</v>
      </c>
      <c r="CZ46" s="86" t="str">
        <f t="shared" si="55"/>
        <v>Fout</v>
      </c>
      <c r="DA46" s="86" t="str">
        <f t="shared" si="55"/>
        <v>Fout</v>
      </c>
      <c r="DB46" s="86" t="str">
        <f t="shared" si="55"/>
        <v>Fout</v>
      </c>
      <c r="DC46" s="86" t="str">
        <f t="shared" si="56"/>
        <v>Fout</v>
      </c>
      <c r="DD46" s="86" t="str">
        <f t="shared" si="56"/>
        <v>Fout</v>
      </c>
      <c r="DE46" s="86" t="str">
        <f t="shared" si="56"/>
        <v>Fout</v>
      </c>
      <c r="DF46" s="86" t="str">
        <f t="shared" si="56"/>
        <v>Fout</v>
      </c>
      <c r="DG46" s="86" t="str">
        <f t="shared" si="56"/>
        <v>Fout</v>
      </c>
      <c r="DH46" s="86" t="str">
        <f t="shared" si="56"/>
        <v>Fout</v>
      </c>
      <c r="DI46" s="86" t="str">
        <f t="shared" si="56"/>
        <v>Fout</v>
      </c>
      <c r="DJ46" s="86" t="str">
        <f t="shared" si="56"/>
        <v>Fout</v>
      </c>
      <c r="DK46" s="86" t="str">
        <f t="shared" si="56"/>
        <v>Fout</v>
      </c>
      <c r="DL46" s="86" t="str">
        <f t="shared" si="56"/>
        <v>Fout</v>
      </c>
      <c r="DM46" s="86" t="str">
        <f t="shared" si="56"/>
        <v>Fout</v>
      </c>
      <c r="DN46" s="86" t="str">
        <f t="shared" si="56"/>
        <v>Fout</v>
      </c>
      <c r="DO46" s="86" t="str">
        <f t="shared" si="56"/>
        <v>Fout</v>
      </c>
      <c r="DP46" s="223" t="s">
        <v>893</v>
      </c>
      <c r="DQ46" s="86" t="str">
        <f t="shared" si="57"/>
        <v>Fout</v>
      </c>
      <c r="DR46" s="86" t="str">
        <f t="shared" si="57"/>
        <v>Fout</v>
      </c>
      <c r="DS46" s="86" t="str">
        <f t="shared" si="57"/>
        <v>Fout</v>
      </c>
      <c r="DT46" s="86" t="str">
        <f t="shared" si="57"/>
        <v>Fout</v>
      </c>
      <c r="DU46" s="86" t="str">
        <f t="shared" si="57"/>
        <v>Fout</v>
      </c>
      <c r="DV46" s="86" t="str">
        <f t="shared" si="57"/>
        <v>Fout</v>
      </c>
      <c r="DW46" s="86" t="str">
        <f t="shared" si="57"/>
        <v>Fout</v>
      </c>
      <c r="DX46" s="86" t="str">
        <f t="shared" si="57"/>
        <v>Fout</v>
      </c>
      <c r="DY46" s="86" t="str">
        <f t="shared" si="57"/>
        <v>Fout</v>
      </c>
      <c r="DZ46" s="86" t="str">
        <f t="shared" si="57"/>
        <v>Fout</v>
      </c>
      <c r="EA46" s="86" t="str">
        <f t="shared" si="58"/>
        <v>Fout</v>
      </c>
      <c r="EB46" s="86" t="str">
        <f t="shared" si="58"/>
        <v>Fout</v>
      </c>
      <c r="EC46" s="86" t="str">
        <f t="shared" si="58"/>
        <v>Fout</v>
      </c>
      <c r="ED46" s="86" t="str">
        <f t="shared" si="58"/>
        <v>Fout</v>
      </c>
      <c r="EE46" s="86" t="str">
        <f t="shared" si="58"/>
        <v>Fout</v>
      </c>
      <c r="EF46" s="86" t="str">
        <f t="shared" si="58"/>
        <v>Fout</v>
      </c>
      <c r="EG46" s="86" t="str">
        <f t="shared" si="58"/>
        <v>Fout</v>
      </c>
      <c r="EH46" s="86" t="str">
        <f t="shared" si="58"/>
        <v>Fout</v>
      </c>
      <c r="EI46" s="86" t="str">
        <f t="shared" si="58"/>
        <v>Fout</v>
      </c>
      <c r="EJ46" s="86" t="str">
        <f t="shared" si="58"/>
        <v>Fout</v>
      </c>
      <c r="EK46" s="86" t="str">
        <f t="shared" si="59"/>
        <v>Fout</v>
      </c>
      <c r="EL46" s="86" t="str">
        <f t="shared" si="59"/>
        <v>Fout</v>
      </c>
      <c r="EM46" s="86" t="str">
        <f t="shared" si="59"/>
        <v>Fout</v>
      </c>
      <c r="EN46" s="86" t="str">
        <f t="shared" si="59"/>
        <v>Fout</v>
      </c>
      <c r="EO46" s="86" t="str">
        <f t="shared" si="59"/>
        <v>Fout</v>
      </c>
      <c r="EP46" s="86" t="str">
        <f t="shared" si="59"/>
        <v>Fout</v>
      </c>
      <c r="EQ46" s="86" t="str">
        <f t="shared" si="59"/>
        <v>Fout</v>
      </c>
      <c r="ER46" s="86" t="str">
        <f t="shared" si="59"/>
        <v>Fout</v>
      </c>
      <c r="ES46" s="86" t="str">
        <f t="shared" si="59"/>
        <v>Fout</v>
      </c>
      <c r="ET46" s="86" t="str">
        <f t="shared" si="59"/>
        <v>Fout</v>
      </c>
      <c r="EU46" s="86" t="str">
        <f t="shared" si="60"/>
        <v>Fout</v>
      </c>
      <c r="EV46" s="86" t="str">
        <f t="shared" si="60"/>
        <v>Fout</v>
      </c>
      <c r="EW46" s="86" t="str">
        <f t="shared" si="60"/>
        <v>Fout</v>
      </c>
      <c r="EX46" s="86" t="str">
        <f t="shared" si="60"/>
        <v>Fout</v>
      </c>
      <c r="EY46" s="86" t="str">
        <f t="shared" si="60"/>
        <v>Fout</v>
      </c>
      <c r="EZ46" s="86" t="str">
        <f t="shared" si="60"/>
        <v>Fout</v>
      </c>
      <c r="FA46" s="86" t="str">
        <f t="shared" si="60"/>
        <v>Fout</v>
      </c>
      <c r="FB46" s="86" t="str">
        <f t="shared" si="60"/>
        <v>Fout</v>
      </c>
      <c r="FC46" s="86" t="str">
        <f t="shared" si="60"/>
        <v>Fout</v>
      </c>
      <c r="FD46" s="86" t="str">
        <f t="shared" si="60"/>
        <v>Fout</v>
      </c>
      <c r="FE46" s="86" t="str">
        <f t="shared" si="61"/>
        <v>Fout</v>
      </c>
      <c r="FF46" s="86" t="str">
        <f t="shared" si="61"/>
        <v>Fout</v>
      </c>
      <c r="FG46" s="86" t="str">
        <f t="shared" si="61"/>
        <v>Fout</v>
      </c>
      <c r="FH46" s="86" t="str">
        <f t="shared" si="61"/>
        <v>Fout</v>
      </c>
      <c r="FI46" s="86" t="str">
        <f t="shared" si="61"/>
        <v>Fout</v>
      </c>
      <c r="FJ46" s="86" t="str">
        <f t="shared" si="61"/>
        <v>Fout</v>
      </c>
      <c r="FK46" s="86" t="str">
        <f t="shared" si="61"/>
        <v>Fout</v>
      </c>
      <c r="FL46" s="86" t="str">
        <f t="shared" si="61"/>
        <v>Fout</v>
      </c>
      <c r="FM46" s="86" t="str">
        <f t="shared" si="61"/>
        <v>Fout</v>
      </c>
      <c r="FN46" s="86" t="str">
        <f t="shared" si="61"/>
        <v>Fout</v>
      </c>
      <c r="FO46" s="86" t="str">
        <f t="shared" si="62"/>
        <v>Fout</v>
      </c>
      <c r="FP46" s="86" t="str">
        <f t="shared" si="62"/>
        <v>Fout</v>
      </c>
      <c r="FQ46" s="86" t="str">
        <f t="shared" si="62"/>
        <v>Fout</v>
      </c>
      <c r="FR46" s="86" t="str">
        <f t="shared" si="62"/>
        <v>Fout</v>
      </c>
      <c r="FS46" s="86" t="str">
        <f t="shared" si="62"/>
        <v>Fout</v>
      </c>
      <c r="FT46" s="86" t="str">
        <f t="shared" si="62"/>
        <v>Fout</v>
      </c>
      <c r="FU46" s="86" t="str">
        <f t="shared" si="62"/>
        <v>Fout</v>
      </c>
      <c r="FV46" s="86" t="str">
        <f t="shared" si="62"/>
        <v>Fout</v>
      </c>
      <c r="FW46" s="86" t="str">
        <f t="shared" si="62"/>
        <v>Fout</v>
      </c>
      <c r="FX46" s="86" t="str">
        <f t="shared" si="62"/>
        <v>Fout</v>
      </c>
      <c r="FY46" s="86" t="str">
        <f t="shared" si="63"/>
        <v>Fout</v>
      </c>
      <c r="FZ46" s="86" t="str">
        <f t="shared" si="63"/>
        <v>Fout</v>
      </c>
      <c r="GA46" s="86" t="str">
        <f t="shared" si="63"/>
        <v>Fout</v>
      </c>
      <c r="GB46" s="86" t="str">
        <f t="shared" si="63"/>
        <v>Fout</v>
      </c>
      <c r="GC46" s="86" t="str">
        <f t="shared" si="63"/>
        <v>Fout</v>
      </c>
      <c r="GD46" s="86" t="str">
        <f t="shared" si="63"/>
        <v>Fout</v>
      </c>
      <c r="GE46" s="86" t="str">
        <f t="shared" si="63"/>
        <v>Fout</v>
      </c>
      <c r="GF46" s="86" t="str">
        <f t="shared" si="63"/>
        <v>Fout</v>
      </c>
      <c r="GG46" s="86" t="str">
        <f t="shared" si="63"/>
        <v>Fout</v>
      </c>
      <c r="GH46" s="86" t="str">
        <f t="shared" si="63"/>
        <v>Fout</v>
      </c>
      <c r="GI46" s="86" t="str">
        <f t="shared" si="64"/>
        <v>Fout</v>
      </c>
      <c r="GJ46" s="86" t="str">
        <f t="shared" si="64"/>
        <v>Fout</v>
      </c>
      <c r="GK46" s="86" t="str">
        <f t="shared" si="64"/>
        <v>Fout</v>
      </c>
      <c r="GL46" s="86" t="str">
        <f t="shared" si="64"/>
        <v>Fout</v>
      </c>
      <c r="GM46" s="86" t="str">
        <f t="shared" si="64"/>
        <v>Fout</v>
      </c>
      <c r="GN46" s="86" t="str">
        <f t="shared" si="64"/>
        <v>Fout</v>
      </c>
      <c r="GO46" s="86" t="str">
        <f t="shared" si="64"/>
        <v>Fout</v>
      </c>
      <c r="GP46" s="86" t="str">
        <f t="shared" si="64"/>
        <v>Fout</v>
      </c>
      <c r="GQ46" s="86" t="str">
        <f t="shared" si="64"/>
        <v>Fout</v>
      </c>
      <c r="GR46" s="86" t="str">
        <f t="shared" si="64"/>
        <v>Fout</v>
      </c>
      <c r="GS46" s="86" t="str">
        <f t="shared" si="65"/>
        <v>Fout</v>
      </c>
      <c r="GT46" s="86" t="str">
        <f t="shared" si="65"/>
        <v>Fout</v>
      </c>
      <c r="GU46" s="86" t="str">
        <f t="shared" si="65"/>
        <v>Fout</v>
      </c>
      <c r="GV46" s="86" t="str">
        <f t="shared" si="65"/>
        <v>Fout</v>
      </c>
      <c r="GW46" s="86" t="str">
        <f t="shared" si="65"/>
        <v>Fout</v>
      </c>
      <c r="GX46" s="86" t="str">
        <f t="shared" si="65"/>
        <v>Fout</v>
      </c>
      <c r="GY46" s="86" t="str">
        <f t="shared" si="65"/>
        <v>Fout</v>
      </c>
      <c r="GZ46" s="86" t="str">
        <f t="shared" si="65"/>
        <v>Fout</v>
      </c>
      <c r="HA46" s="86" t="str">
        <f t="shared" si="65"/>
        <v>Fout</v>
      </c>
      <c r="HB46" s="86" t="str">
        <f t="shared" si="65"/>
        <v>Fout</v>
      </c>
      <c r="HC46" s="86" t="str">
        <f t="shared" si="66"/>
        <v>Fout</v>
      </c>
      <c r="HD46" s="86" t="str">
        <f t="shared" si="66"/>
        <v>Fout</v>
      </c>
      <c r="HE46" s="86" t="str">
        <f t="shared" si="66"/>
        <v>Fout</v>
      </c>
      <c r="HF46" s="86" t="str">
        <f t="shared" si="66"/>
        <v>Fout</v>
      </c>
      <c r="HG46" s="86" t="str">
        <f t="shared" si="66"/>
        <v>Fout</v>
      </c>
      <c r="HH46" s="86" t="str">
        <f t="shared" si="66"/>
        <v>Fout</v>
      </c>
      <c r="HI46" s="86" t="str">
        <f t="shared" si="66"/>
        <v>Fout</v>
      </c>
      <c r="HJ46" s="86" t="str">
        <f t="shared" si="66"/>
        <v>Fout</v>
      </c>
      <c r="HK46" s="86" t="str">
        <f t="shared" si="66"/>
        <v>Fout</v>
      </c>
      <c r="HL46" s="86" t="str">
        <f t="shared" si="66"/>
        <v>Fout</v>
      </c>
      <c r="HM46" s="86" t="str">
        <f t="shared" si="67"/>
        <v>Fout</v>
      </c>
      <c r="HN46" s="86" t="str">
        <f t="shared" si="67"/>
        <v>Fout</v>
      </c>
      <c r="HO46" s="86" t="str">
        <f t="shared" si="67"/>
        <v>Fout</v>
      </c>
      <c r="HP46" s="86" t="str">
        <f t="shared" si="67"/>
        <v>Fout</v>
      </c>
      <c r="HQ46" s="86" t="str">
        <f t="shared" si="67"/>
        <v>Fout</v>
      </c>
      <c r="HR46" s="86" t="str">
        <f t="shared" si="67"/>
        <v>Fout</v>
      </c>
      <c r="HS46" s="86" t="str">
        <f t="shared" si="67"/>
        <v>Fout</v>
      </c>
      <c r="HT46" s="86" t="str">
        <f t="shared" si="67"/>
        <v>Fout</v>
      </c>
      <c r="HU46" s="86" t="str">
        <f t="shared" si="67"/>
        <v>Fout</v>
      </c>
      <c r="HV46" s="86" t="str">
        <f t="shared" si="67"/>
        <v>Fout</v>
      </c>
      <c r="HW46" s="86" t="str">
        <f t="shared" si="68"/>
        <v>Fout</v>
      </c>
      <c r="HX46" s="86" t="str">
        <f t="shared" si="68"/>
        <v>Fout</v>
      </c>
      <c r="HY46" s="86" t="str">
        <f t="shared" si="68"/>
        <v>Fout</v>
      </c>
      <c r="HZ46" s="86" t="str">
        <f t="shared" si="68"/>
        <v>Fout</v>
      </c>
      <c r="IA46" s="86" t="str">
        <f t="shared" si="68"/>
        <v>Fout</v>
      </c>
      <c r="IB46" s="86" t="str">
        <f t="shared" si="68"/>
        <v>Fout</v>
      </c>
      <c r="IC46" s="86" t="str">
        <f t="shared" si="68"/>
        <v>Fout</v>
      </c>
      <c r="ID46" s="86" t="str">
        <f t="shared" si="68"/>
        <v>Fout</v>
      </c>
      <c r="IE46" s="86" t="str">
        <f t="shared" si="68"/>
        <v>Fout</v>
      </c>
      <c r="IF46" s="86" t="str">
        <f t="shared" si="68"/>
        <v>Fout</v>
      </c>
      <c r="IG46" s="86" t="str">
        <f t="shared" si="69"/>
        <v>Fout</v>
      </c>
      <c r="IH46" s="86" t="str">
        <f t="shared" si="69"/>
        <v>Fout</v>
      </c>
      <c r="II46" s="86" t="str">
        <f t="shared" si="69"/>
        <v>Fout</v>
      </c>
      <c r="IJ46" s="86" t="str">
        <f t="shared" si="69"/>
        <v>Fout</v>
      </c>
      <c r="IK46" s="86" t="str">
        <f t="shared" si="69"/>
        <v>Fout</v>
      </c>
      <c r="IL46" s="86" t="str">
        <f t="shared" si="69"/>
        <v>Fout</v>
      </c>
      <c r="IM46" s="86" t="str">
        <f t="shared" si="69"/>
        <v>Fout</v>
      </c>
      <c r="IN46" s="86" t="str">
        <f t="shared" si="69"/>
        <v>Fout</v>
      </c>
      <c r="IO46" s="86" t="str">
        <f t="shared" si="69"/>
        <v>Fout</v>
      </c>
      <c r="IP46" s="86" t="str">
        <f t="shared" si="69"/>
        <v>Fout</v>
      </c>
      <c r="IQ46" s="86" t="str">
        <f t="shared" si="70"/>
        <v>Fout</v>
      </c>
      <c r="IR46" s="86" t="str">
        <f t="shared" si="70"/>
        <v>Fout</v>
      </c>
      <c r="IS46" s="86" t="str">
        <f t="shared" si="70"/>
        <v>Fout</v>
      </c>
      <c r="IT46" s="86" t="str">
        <f t="shared" si="70"/>
        <v>Fout</v>
      </c>
      <c r="IU46" s="86" t="str">
        <f t="shared" si="70"/>
        <v>Fout</v>
      </c>
      <c r="IV46" s="86" t="str">
        <f t="shared" si="70"/>
        <v>Fout</v>
      </c>
      <c r="IW46" s="86" t="str">
        <f t="shared" si="70"/>
        <v>Fout</v>
      </c>
      <c r="IX46" s="86" t="str">
        <f t="shared" si="70"/>
        <v>Fout</v>
      </c>
      <c r="IY46" s="86" t="str">
        <f t="shared" si="70"/>
        <v>Fout</v>
      </c>
      <c r="IZ46" s="86" t="str">
        <f t="shared" si="70"/>
        <v>Fout</v>
      </c>
      <c r="JA46" s="86" t="str">
        <f t="shared" si="71"/>
        <v>Fout</v>
      </c>
      <c r="JB46" s="86" t="str">
        <f t="shared" si="71"/>
        <v>Fout</v>
      </c>
      <c r="JC46" s="86" t="str">
        <f t="shared" si="71"/>
        <v>Fout</v>
      </c>
      <c r="JD46" s="86" t="str">
        <f t="shared" si="71"/>
        <v>Fout</v>
      </c>
      <c r="JE46" s="86" t="str">
        <f t="shared" si="71"/>
        <v>Fout</v>
      </c>
      <c r="JF46" s="86" t="str">
        <f t="shared" si="71"/>
        <v>Fout</v>
      </c>
      <c r="JG46" s="86" t="str">
        <f t="shared" si="71"/>
        <v>Fout</v>
      </c>
      <c r="JH46" s="86" t="str">
        <f t="shared" si="71"/>
        <v>Fout</v>
      </c>
      <c r="JI46" s="86" t="str">
        <f t="shared" si="71"/>
        <v>Fout</v>
      </c>
      <c r="JJ46" s="86" t="str">
        <f t="shared" si="71"/>
        <v>Fout</v>
      </c>
      <c r="JK46" s="86" t="str">
        <f t="shared" si="72"/>
        <v>Fout</v>
      </c>
      <c r="JL46" s="86" t="str">
        <f t="shared" si="72"/>
        <v>Fout</v>
      </c>
      <c r="JM46" s="86" t="str">
        <f t="shared" si="72"/>
        <v>Fout</v>
      </c>
      <c r="JN46" s="86" t="str">
        <f t="shared" si="72"/>
        <v>Fout</v>
      </c>
      <c r="JO46" s="86" t="str">
        <f t="shared" si="72"/>
        <v>Fout</v>
      </c>
      <c r="JP46" s="86" t="str">
        <f t="shared" si="72"/>
        <v>Fout</v>
      </c>
      <c r="JQ46" s="86" t="str">
        <f t="shared" si="72"/>
        <v>Fout</v>
      </c>
      <c r="JR46" s="86" t="str">
        <f t="shared" si="72"/>
        <v>Fout</v>
      </c>
      <c r="JS46" s="86" t="str">
        <f t="shared" si="72"/>
        <v>Fout</v>
      </c>
      <c r="JT46" s="86" t="str">
        <f t="shared" si="72"/>
        <v>Fout</v>
      </c>
      <c r="JU46" s="86" t="str">
        <f t="shared" si="73"/>
        <v>Fout</v>
      </c>
      <c r="JV46" s="86" t="str">
        <f t="shared" si="73"/>
        <v>Fout</v>
      </c>
      <c r="JW46" s="86" t="str">
        <f t="shared" si="73"/>
        <v>Fout</v>
      </c>
      <c r="JX46" s="86" t="str">
        <f t="shared" si="73"/>
        <v>Fout</v>
      </c>
      <c r="JY46" s="86" t="str">
        <f t="shared" si="73"/>
        <v>Fout</v>
      </c>
      <c r="JZ46" s="86" t="str">
        <f t="shared" si="73"/>
        <v>Fout</v>
      </c>
      <c r="KA46" s="86" t="str">
        <f t="shared" si="73"/>
        <v>Fout</v>
      </c>
      <c r="KB46" s="86" t="str">
        <f t="shared" si="73"/>
        <v>Fout</v>
      </c>
      <c r="KC46" s="86" t="str">
        <f t="shared" si="73"/>
        <v>Fout</v>
      </c>
      <c r="KD46" s="86" t="str">
        <f t="shared" si="73"/>
        <v>Fout</v>
      </c>
      <c r="KE46" s="86" t="str">
        <f t="shared" si="74"/>
        <v>Fout</v>
      </c>
      <c r="KF46" s="86" t="str">
        <f t="shared" si="74"/>
        <v>Fout</v>
      </c>
      <c r="KG46" s="86" t="str">
        <f t="shared" si="74"/>
        <v>Fout</v>
      </c>
      <c r="KH46" s="86" t="str">
        <f t="shared" si="74"/>
        <v>Ja</v>
      </c>
      <c r="KI46" s="86" t="str">
        <f t="shared" si="74"/>
        <v>Fout</v>
      </c>
      <c r="KJ46" s="86" t="str">
        <f t="shared" si="74"/>
        <v>Fout</v>
      </c>
      <c r="KK46" s="86" t="str">
        <f t="shared" si="74"/>
        <v>Fout</v>
      </c>
      <c r="KL46" s="86" t="str">
        <f t="shared" si="74"/>
        <v>Fout</v>
      </c>
      <c r="KM46" s="86" t="str">
        <f t="shared" si="74"/>
        <v>Fout</v>
      </c>
      <c r="KN46" s="86" t="str">
        <f t="shared" si="74"/>
        <v>Fout</v>
      </c>
      <c r="KO46" s="86" t="str">
        <f t="shared" si="75"/>
        <v>Fout</v>
      </c>
      <c r="KP46" s="86" t="str">
        <f t="shared" si="75"/>
        <v>Fout</v>
      </c>
      <c r="KQ46" s="86" t="str">
        <f t="shared" si="75"/>
        <v>Fout</v>
      </c>
      <c r="KR46" s="86" t="str">
        <f t="shared" si="75"/>
        <v>Fout</v>
      </c>
      <c r="KS46" s="86" t="str">
        <f t="shared" si="75"/>
        <v>Fout</v>
      </c>
      <c r="KT46" s="86" t="str">
        <f t="shared" si="75"/>
        <v>Fout</v>
      </c>
      <c r="KU46" s="86" t="str">
        <f t="shared" si="75"/>
        <v>Fout</v>
      </c>
      <c r="KV46" s="86" t="str">
        <f t="shared" si="75"/>
        <v>Fout</v>
      </c>
      <c r="KW46" s="86" t="str">
        <f t="shared" si="75"/>
        <v>Fout</v>
      </c>
      <c r="KX46" s="86" t="str">
        <f t="shared" si="75"/>
        <v>Fout</v>
      </c>
      <c r="KY46" s="86" t="str">
        <f t="shared" si="76"/>
        <v>Fout</v>
      </c>
      <c r="KZ46" s="86" t="str">
        <f t="shared" si="76"/>
        <v>Fout</v>
      </c>
      <c r="LA46" s="86" t="str">
        <f t="shared" si="76"/>
        <v>Fout</v>
      </c>
      <c r="LB46" s="86" t="str">
        <f t="shared" si="76"/>
        <v>Fout</v>
      </c>
      <c r="LC46" s="86" t="str">
        <f t="shared" si="76"/>
        <v>Fout</v>
      </c>
      <c r="LD46" s="86" t="str">
        <f t="shared" si="76"/>
        <v>Fout</v>
      </c>
      <c r="LE46" s="86" t="str">
        <f t="shared" si="76"/>
        <v>Fout</v>
      </c>
      <c r="LF46" s="86" t="str">
        <f t="shared" si="76"/>
        <v>Fout</v>
      </c>
      <c r="LG46" s="86" t="str">
        <f t="shared" si="76"/>
        <v>Fout</v>
      </c>
      <c r="LH46" s="86" t="str">
        <f t="shared" si="76"/>
        <v>Fout</v>
      </c>
      <c r="LI46" s="86" t="str">
        <f t="shared" si="77"/>
        <v>Fout</v>
      </c>
      <c r="LJ46" s="86" t="str">
        <f t="shared" si="77"/>
        <v>Fout</v>
      </c>
      <c r="LK46" s="86" t="str">
        <f t="shared" si="77"/>
        <v>Fout</v>
      </c>
      <c r="LL46" s="86" t="str">
        <f t="shared" si="77"/>
        <v>Fout</v>
      </c>
      <c r="LM46" s="86" t="str">
        <f t="shared" si="77"/>
        <v>Fout</v>
      </c>
      <c r="LN46" s="86" t="str">
        <f t="shared" si="77"/>
        <v>Fout</v>
      </c>
      <c r="LO46" s="86" t="str">
        <f t="shared" si="77"/>
        <v>Fout</v>
      </c>
      <c r="LP46" s="86" t="str">
        <f t="shared" si="77"/>
        <v>Fout</v>
      </c>
      <c r="LQ46" s="86" t="str">
        <f t="shared" si="77"/>
        <v>Fout</v>
      </c>
      <c r="LR46" s="86" t="str">
        <f t="shared" si="77"/>
        <v>Fout</v>
      </c>
      <c r="LS46" s="86" t="str">
        <f t="shared" si="78"/>
        <v>Fout</v>
      </c>
      <c r="LT46" s="86" t="str">
        <f t="shared" si="78"/>
        <v>Fout</v>
      </c>
      <c r="LU46" s="86" t="str">
        <f t="shared" si="78"/>
        <v>Fout</v>
      </c>
      <c r="LV46" s="86" t="str">
        <f t="shared" si="78"/>
        <v>Fout</v>
      </c>
      <c r="LW46" s="86" t="str">
        <f t="shared" si="78"/>
        <v>Fout</v>
      </c>
      <c r="LX46" s="86" t="str">
        <f t="shared" si="78"/>
        <v>Fout</v>
      </c>
      <c r="LY46" s="86" t="str">
        <f t="shared" si="78"/>
        <v>Fout</v>
      </c>
      <c r="LZ46" s="86" t="str">
        <f t="shared" si="78"/>
        <v>Fout</v>
      </c>
      <c r="MA46" s="86" t="str">
        <f t="shared" si="78"/>
        <v>Fout</v>
      </c>
      <c r="MB46" s="86" t="str">
        <f t="shared" si="78"/>
        <v>Fout</v>
      </c>
      <c r="MC46" s="86" t="str">
        <f t="shared" si="79"/>
        <v>Fout</v>
      </c>
      <c r="MD46" s="86" t="str">
        <f t="shared" si="79"/>
        <v>Fout</v>
      </c>
      <c r="ME46" s="86" t="str">
        <f t="shared" si="79"/>
        <v>Fout</v>
      </c>
      <c r="MF46" s="86" t="str">
        <f t="shared" si="79"/>
        <v>Fout</v>
      </c>
      <c r="MG46" s="86" t="str">
        <f t="shared" si="79"/>
        <v>Fout</v>
      </c>
      <c r="MH46" s="86" t="str">
        <f t="shared" si="79"/>
        <v>Fout</v>
      </c>
      <c r="MI46" s="86" t="str">
        <f t="shared" si="79"/>
        <v>Fout</v>
      </c>
      <c r="MJ46" s="86" t="str">
        <f t="shared" si="79"/>
        <v>Fout</v>
      </c>
      <c r="MK46" s="86" t="str">
        <f t="shared" si="79"/>
        <v>Fout</v>
      </c>
      <c r="ML46" s="86" t="str">
        <f t="shared" si="79"/>
        <v>Fout</v>
      </c>
      <c r="MM46" s="86" t="str">
        <f t="shared" si="80"/>
        <v>Fout</v>
      </c>
      <c r="MN46" s="86" t="str">
        <f t="shared" si="80"/>
        <v>Fout</v>
      </c>
      <c r="MO46" s="86" t="str">
        <f t="shared" si="80"/>
        <v>Fout</v>
      </c>
      <c r="MP46" s="86" t="str">
        <f t="shared" si="80"/>
        <v>Fout</v>
      </c>
      <c r="MQ46" s="86" t="str">
        <f t="shared" si="80"/>
        <v>Fout</v>
      </c>
      <c r="MR46" s="86" t="str">
        <f t="shared" si="80"/>
        <v>Fout</v>
      </c>
      <c r="MS46" s="86" t="str">
        <f t="shared" si="80"/>
        <v>Fout</v>
      </c>
      <c r="MT46" s="86" t="str">
        <f t="shared" si="80"/>
        <v>Fout</v>
      </c>
      <c r="MU46" s="86" t="str">
        <f t="shared" si="80"/>
        <v>Fout</v>
      </c>
      <c r="MV46" s="86" t="str">
        <f t="shared" si="80"/>
        <v>Fout</v>
      </c>
      <c r="MW46" s="86" t="str">
        <f t="shared" si="81"/>
        <v>Fout</v>
      </c>
      <c r="MX46" s="86" t="str">
        <f t="shared" si="81"/>
        <v>Fout</v>
      </c>
      <c r="MY46" s="86" t="str">
        <f t="shared" si="81"/>
        <v>Fout</v>
      </c>
      <c r="MZ46" s="86" t="str">
        <f t="shared" si="81"/>
        <v>Fout</v>
      </c>
      <c r="NA46" s="86" t="str">
        <f t="shared" si="81"/>
        <v>Fout</v>
      </c>
      <c r="NB46" s="86" t="str">
        <f t="shared" si="81"/>
        <v>Fout</v>
      </c>
      <c r="NC46" s="86" t="str">
        <f t="shared" si="81"/>
        <v>Fout</v>
      </c>
      <c r="ND46" s="86" t="str">
        <f t="shared" si="81"/>
        <v>Fout</v>
      </c>
      <c r="NE46" s="86" t="str">
        <f t="shared" si="81"/>
        <v>Fout</v>
      </c>
      <c r="NF46" s="86" t="str">
        <f t="shared" si="81"/>
        <v>Fout</v>
      </c>
      <c r="NG46" s="86" t="str">
        <f t="shared" si="82"/>
        <v>Fout</v>
      </c>
      <c r="NH46" s="86" t="str">
        <f t="shared" si="82"/>
        <v>Fout</v>
      </c>
      <c r="NI46" s="86" t="str">
        <f t="shared" si="82"/>
        <v>Fout</v>
      </c>
      <c r="NJ46" s="86" t="str">
        <f t="shared" si="82"/>
        <v>Fout</v>
      </c>
      <c r="NK46" s="86" t="str">
        <f t="shared" si="82"/>
        <v>Fout</v>
      </c>
      <c r="NL46" s="86" t="str">
        <f t="shared" si="82"/>
        <v>Fout</v>
      </c>
      <c r="NM46" s="86" t="str">
        <f t="shared" si="82"/>
        <v>Fout</v>
      </c>
      <c r="NN46" s="86" t="str">
        <f t="shared" si="82"/>
        <v>Fout</v>
      </c>
      <c r="NO46" s="86" t="str">
        <f t="shared" si="82"/>
        <v>Fout</v>
      </c>
      <c r="NP46" s="86" t="str">
        <f t="shared" si="82"/>
        <v>Fout</v>
      </c>
      <c r="NQ46" s="86" t="str">
        <f t="shared" si="83"/>
        <v>Fout</v>
      </c>
      <c r="NR46" s="86" t="str">
        <f t="shared" si="83"/>
        <v>Fout</v>
      </c>
      <c r="NS46" s="86" t="str">
        <f t="shared" si="83"/>
        <v>Fout</v>
      </c>
      <c r="NT46" s="86" t="str">
        <f t="shared" si="83"/>
        <v>Fout</v>
      </c>
      <c r="NU46" s="86" t="str">
        <f t="shared" si="83"/>
        <v>Fout</v>
      </c>
      <c r="NV46" s="86" t="str">
        <f t="shared" si="83"/>
        <v>Fout</v>
      </c>
      <c r="NW46" s="86" t="str">
        <f t="shared" si="83"/>
        <v>Fout</v>
      </c>
      <c r="NX46" s="86" t="str">
        <f t="shared" si="83"/>
        <v>Fout</v>
      </c>
      <c r="NY46" s="86" t="str">
        <f t="shared" si="83"/>
        <v>Fout</v>
      </c>
      <c r="NZ46" s="86" t="str">
        <f t="shared" si="83"/>
        <v>Fout</v>
      </c>
      <c r="OA46" s="86" t="str">
        <f t="shared" si="84"/>
        <v>Fout</v>
      </c>
      <c r="OB46" s="86" t="str">
        <f t="shared" si="84"/>
        <v>Fout</v>
      </c>
      <c r="OC46" s="86" t="str">
        <f t="shared" si="84"/>
        <v>Fout</v>
      </c>
      <c r="OD46" s="86" t="str">
        <f t="shared" si="84"/>
        <v>Fout</v>
      </c>
      <c r="OE46" s="86" t="str">
        <f t="shared" si="84"/>
        <v>Fout</v>
      </c>
      <c r="OF46" s="86" t="str">
        <f t="shared" si="84"/>
        <v>Fout</v>
      </c>
      <c r="OG46" s="86" t="str">
        <f t="shared" si="84"/>
        <v>Fout</v>
      </c>
      <c r="OH46" s="86" t="str">
        <f t="shared" si="84"/>
        <v>Fout</v>
      </c>
      <c r="OI46" s="86" t="str">
        <f t="shared" si="84"/>
        <v>Fout</v>
      </c>
      <c r="OJ46" s="86" t="str">
        <f t="shared" si="84"/>
        <v>Fout</v>
      </c>
      <c r="OK46" s="86" t="str">
        <f t="shared" si="85"/>
        <v>Fout</v>
      </c>
      <c r="OL46" s="86" t="str">
        <f t="shared" si="85"/>
        <v>Fout</v>
      </c>
      <c r="OM46" s="86" t="str">
        <f t="shared" si="85"/>
        <v>Fout</v>
      </c>
      <c r="ON46" s="86" t="str">
        <f t="shared" si="85"/>
        <v>Fout</v>
      </c>
      <c r="OO46" s="86" t="str">
        <f t="shared" si="85"/>
        <v>Fout</v>
      </c>
      <c r="OP46" s="86" t="str">
        <f t="shared" si="85"/>
        <v>Fout</v>
      </c>
      <c r="OQ46" s="86" t="str">
        <f t="shared" si="85"/>
        <v>Fout</v>
      </c>
      <c r="OR46" s="86" t="str">
        <f t="shared" si="85"/>
        <v>Fout</v>
      </c>
      <c r="OS46" s="86" t="str">
        <f t="shared" si="85"/>
        <v>Fout</v>
      </c>
      <c r="OT46" s="86" t="str">
        <f t="shared" si="85"/>
        <v>Fout</v>
      </c>
      <c r="OU46" s="86" t="str">
        <f t="shared" si="86"/>
        <v>Fout</v>
      </c>
      <c r="OV46" s="86" t="str">
        <f t="shared" si="86"/>
        <v>Fout</v>
      </c>
      <c r="OW46" s="86" t="str">
        <f t="shared" si="86"/>
        <v>Fout</v>
      </c>
      <c r="OX46" s="86" t="str">
        <f t="shared" si="86"/>
        <v>Fout</v>
      </c>
      <c r="OY46" s="86" t="str">
        <f t="shared" si="86"/>
        <v>Fout</v>
      </c>
      <c r="OZ46" s="86" t="str">
        <f t="shared" si="86"/>
        <v>Fout</v>
      </c>
      <c r="PA46" s="86" t="str">
        <f t="shared" si="86"/>
        <v>Fout</v>
      </c>
      <c r="PB46" s="86" t="str">
        <f t="shared" si="86"/>
        <v>Fout</v>
      </c>
      <c r="PC46" s="86" t="str">
        <f t="shared" si="86"/>
        <v>Fout</v>
      </c>
      <c r="PD46" s="86" t="str">
        <f t="shared" si="86"/>
        <v>Fout</v>
      </c>
      <c r="PE46" s="86" t="str">
        <f t="shared" si="86"/>
        <v>Fout</v>
      </c>
      <c r="PF46" s="86" t="str">
        <f t="shared" si="86"/>
        <v>Fout</v>
      </c>
    </row>
    <row r="47" spans="1:422" x14ac:dyDescent="0.25">
      <c r="A47" s="86"/>
      <c r="B47" s="225" t="s">
        <v>800</v>
      </c>
      <c r="C47" s="225" t="s">
        <v>485</v>
      </c>
      <c r="D47" s="86" t="s">
        <v>329</v>
      </c>
      <c r="E47" s="86" t="s">
        <v>485</v>
      </c>
      <c r="F47" s="86" t="s">
        <v>329</v>
      </c>
      <c r="G47" s="86" t="s">
        <v>481</v>
      </c>
      <c r="H47" s="86" t="s">
        <v>482</v>
      </c>
      <c r="I47" s="224" t="s">
        <v>337</v>
      </c>
      <c r="J47" s="224" t="s">
        <v>895</v>
      </c>
      <c r="K47" s="224" t="s">
        <v>894</v>
      </c>
      <c r="L47" s="110">
        <v>27</v>
      </c>
      <c r="M47" s="224"/>
      <c r="N47" s="224"/>
      <c r="O47" s="224"/>
      <c r="P47" s="223" t="s">
        <v>508</v>
      </c>
      <c r="Q47" s="86" t="str">
        <f t="shared" si="47"/>
        <v>Ja</v>
      </c>
      <c r="R47" s="86" t="str">
        <f t="shared" si="47"/>
        <v>Ja</v>
      </c>
      <c r="S47" s="86" t="str">
        <f t="shared" si="47"/>
        <v>Optie</v>
      </c>
      <c r="T47" s="86" t="str">
        <f t="shared" si="47"/>
        <v>Ja</v>
      </c>
      <c r="U47" s="86" t="str">
        <f t="shared" si="47"/>
        <v>Ja</v>
      </c>
      <c r="V47" s="86" t="str">
        <f t="shared" si="47"/>
        <v>Ja</v>
      </c>
      <c r="W47" s="86" t="str">
        <f t="shared" si="47"/>
        <v>Optie</v>
      </c>
      <c r="X47" s="86" t="str">
        <f t="shared" si="47"/>
        <v>Ja</v>
      </c>
      <c r="Y47" s="86" t="str">
        <f t="shared" si="47"/>
        <v>Optie</v>
      </c>
      <c r="Z47" s="86" t="str">
        <f t="shared" si="47"/>
        <v>Optie</v>
      </c>
      <c r="AA47" s="86" t="str">
        <f t="shared" si="48"/>
        <v>Optie</v>
      </c>
      <c r="AB47" s="86" t="str">
        <f t="shared" si="48"/>
        <v>Fout</v>
      </c>
      <c r="AC47" s="86" t="str">
        <f t="shared" si="48"/>
        <v>Fout</v>
      </c>
      <c r="AD47" s="86" t="str">
        <f t="shared" si="48"/>
        <v>Fout</v>
      </c>
      <c r="AE47" s="86" t="str">
        <f t="shared" si="48"/>
        <v>Fout</v>
      </c>
      <c r="AF47" s="86" t="str">
        <f t="shared" si="48"/>
        <v>Fout</v>
      </c>
      <c r="AG47" s="86" t="str">
        <f t="shared" si="48"/>
        <v>Fout</v>
      </c>
      <c r="AH47" s="86" t="str">
        <f t="shared" si="48"/>
        <v>Fout</v>
      </c>
      <c r="AI47" s="86" t="str">
        <f t="shared" si="48"/>
        <v>Fout</v>
      </c>
      <c r="AJ47" s="86" t="str">
        <f t="shared" si="48"/>
        <v>Fout</v>
      </c>
      <c r="AK47" s="86" t="str">
        <f t="shared" si="49"/>
        <v>Fout</v>
      </c>
      <c r="AL47" s="86" t="str">
        <f t="shared" si="49"/>
        <v>Fout</v>
      </c>
      <c r="AM47" s="86" t="str">
        <f t="shared" si="49"/>
        <v>Fout</v>
      </c>
      <c r="AN47" s="86" t="str">
        <f t="shared" si="49"/>
        <v>Fout</v>
      </c>
      <c r="AO47" s="86" t="str">
        <f t="shared" si="49"/>
        <v>Fout</v>
      </c>
      <c r="AP47" s="86" t="str">
        <f t="shared" si="49"/>
        <v>Fout</v>
      </c>
      <c r="AQ47" s="86" t="str">
        <f t="shared" si="49"/>
        <v>Fout</v>
      </c>
      <c r="AR47" s="86" t="str">
        <f t="shared" si="49"/>
        <v>Fout</v>
      </c>
      <c r="AS47" s="86" t="str">
        <f t="shared" si="49"/>
        <v>Fout</v>
      </c>
      <c r="AT47" s="86" t="str">
        <f t="shared" si="49"/>
        <v>Ja</v>
      </c>
      <c r="AU47" s="86" t="str">
        <f t="shared" si="50"/>
        <v>Nee</v>
      </c>
      <c r="AV47" s="86" t="str">
        <f t="shared" si="50"/>
        <v>Ja</v>
      </c>
      <c r="AW47" s="86" t="str">
        <f t="shared" si="50"/>
        <v>Ja</v>
      </c>
      <c r="AX47" s="86" t="str">
        <f t="shared" si="50"/>
        <v>Ja</v>
      </c>
      <c r="AY47" s="86" t="str">
        <f t="shared" si="50"/>
        <v>Fout</v>
      </c>
      <c r="AZ47" s="86" t="str">
        <f t="shared" si="50"/>
        <v>Fout</v>
      </c>
      <c r="BA47" s="86" t="str">
        <f t="shared" si="50"/>
        <v>Fout</v>
      </c>
      <c r="BB47" s="86" t="str">
        <f t="shared" si="50"/>
        <v>Fout</v>
      </c>
      <c r="BC47" s="86" t="str">
        <f t="shared" si="50"/>
        <v>Fout</v>
      </c>
      <c r="BD47" s="86" t="str">
        <f t="shared" si="50"/>
        <v>Fout</v>
      </c>
      <c r="BE47" s="86" t="str">
        <f t="shared" si="51"/>
        <v>Fout</v>
      </c>
      <c r="BF47" s="86" t="str">
        <f t="shared" si="51"/>
        <v>Fout</v>
      </c>
      <c r="BG47" s="86" t="str">
        <f t="shared" si="51"/>
        <v>Fout</v>
      </c>
      <c r="BH47" s="86" t="str">
        <f t="shared" si="51"/>
        <v>Fout</v>
      </c>
      <c r="BI47" s="86" t="str">
        <f t="shared" si="51"/>
        <v>Fout</v>
      </c>
      <c r="BJ47" s="86" t="str">
        <f t="shared" si="51"/>
        <v>Fout</v>
      </c>
      <c r="BK47" s="86" t="str">
        <f t="shared" si="51"/>
        <v>Fout</v>
      </c>
      <c r="BL47" s="86" t="str">
        <f t="shared" si="51"/>
        <v>Fout</v>
      </c>
      <c r="BM47" s="86" t="str">
        <f t="shared" si="51"/>
        <v>Fout</v>
      </c>
      <c r="BN47" s="86" t="str">
        <f t="shared" si="51"/>
        <v>Fout</v>
      </c>
      <c r="BO47" s="86" t="str">
        <f t="shared" si="52"/>
        <v>Fout</v>
      </c>
      <c r="BP47" s="86" t="str">
        <f t="shared" si="52"/>
        <v>Fout</v>
      </c>
      <c r="BQ47" s="86" t="str">
        <f t="shared" si="52"/>
        <v>Fout</v>
      </c>
      <c r="BR47" s="86" t="str">
        <f t="shared" si="52"/>
        <v>Fout</v>
      </c>
      <c r="BS47" s="86" t="str">
        <f t="shared" si="52"/>
        <v>Fout</v>
      </c>
      <c r="BT47" s="86" t="str">
        <f t="shared" si="52"/>
        <v>Fout</v>
      </c>
      <c r="BU47" s="86" t="str">
        <f t="shared" si="52"/>
        <v>Fout</v>
      </c>
      <c r="BV47" s="86" t="str">
        <f t="shared" si="52"/>
        <v>Fout</v>
      </c>
      <c r="BW47" s="86" t="str">
        <f t="shared" si="52"/>
        <v>Fout</v>
      </c>
      <c r="BX47" s="86" t="str">
        <f t="shared" si="52"/>
        <v>Fout</v>
      </c>
      <c r="BY47" s="86" t="str">
        <f t="shared" si="53"/>
        <v>Fout</v>
      </c>
      <c r="BZ47" s="86" t="str">
        <f t="shared" si="53"/>
        <v>Fout</v>
      </c>
      <c r="CA47" s="86" t="str">
        <f t="shared" si="53"/>
        <v>Fout</v>
      </c>
      <c r="CB47" s="86" t="str">
        <f t="shared" si="53"/>
        <v>Fout</v>
      </c>
      <c r="CC47" s="86" t="str">
        <f t="shared" si="53"/>
        <v>Fout</v>
      </c>
      <c r="CD47" s="86" t="str">
        <f t="shared" si="53"/>
        <v>Fout</v>
      </c>
      <c r="CE47" s="86" t="str">
        <f t="shared" si="53"/>
        <v>Fout</v>
      </c>
      <c r="CF47" s="86" t="str">
        <f t="shared" si="53"/>
        <v>Fout</v>
      </c>
      <c r="CG47" s="86" t="str">
        <f t="shared" si="53"/>
        <v>Fout</v>
      </c>
      <c r="CH47" s="86" t="str">
        <f t="shared" si="53"/>
        <v>Fout</v>
      </c>
      <c r="CI47" s="86" t="str">
        <f t="shared" si="54"/>
        <v>Fout</v>
      </c>
      <c r="CJ47" s="86" t="str">
        <f t="shared" si="54"/>
        <v>Ja</v>
      </c>
      <c r="CK47" s="86" t="str">
        <f t="shared" si="54"/>
        <v>Ja</v>
      </c>
      <c r="CL47" s="86" t="str">
        <f t="shared" si="54"/>
        <v>Ja</v>
      </c>
      <c r="CM47" s="86" t="str">
        <f t="shared" si="54"/>
        <v>Ja</v>
      </c>
      <c r="CN47" s="86" t="str">
        <f t="shared" si="54"/>
        <v>Ja</v>
      </c>
      <c r="CO47" s="86" t="str">
        <f t="shared" si="54"/>
        <v>Ja</v>
      </c>
      <c r="CP47" s="86" t="str">
        <f t="shared" si="54"/>
        <v>Ja</v>
      </c>
      <c r="CQ47" s="86" t="str">
        <f t="shared" si="54"/>
        <v>Ja</v>
      </c>
      <c r="CR47" s="86" t="str">
        <f t="shared" si="54"/>
        <v>Nee</v>
      </c>
      <c r="CS47" s="86" t="str">
        <f t="shared" si="55"/>
        <v>Nee</v>
      </c>
      <c r="CT47" s="86" t="str">
        <f t="shared" si="55"/>
        <v>Optie</v>
      </c>
      <c r="CU47" s="86" t="str">
        <f t="shared" si="55"/>
        <v>Ja</v>
      </c>
      <c r="CV47" s="86" t="str">
        <f t="shared" si="55"/>
        <v>Optie</v>
      </c>
      <c r="CW47" s="86" t="str">
        <f t="shared" si="55"/>
        <v>Ja</v>
      </c>
      <c r="CX47" s="86" t="str">
        <f t="shared" si="55"/>
        <v>Ja</v>
      </c>
      <c r="CY47" s="86" t="str">
        <f t="shared" si="55"/>
        <v>Ja</v>
      </c>
      <c r="CZ47" s="86" t="str">
        <f t="shared" si="55"/>
        <v>Optie</v>
      </c>
      <c r="DA47" s="86" t="str">
        <f t="shared" si="55"/>
        <v>Ja</v>
      </c>
      <c r="DB47" s="86" t="str">
        <f t="shared" si="55"/>
        <v>Optie</v>
      </c>
      <c r="DC47" s="86" t="str">
        <f t="shared" si="56"/>
        <v>Ja</v>
      </c>
      <c r="DD47" s="86" t="str">
        <f t="shared" si="56"/>
        <v>Ja</v>
      </c>
      <c r="DE47" s="86" t="str">
        <f t="shared" si="56"/>
        <v>Ja</v>
      </c>
      <c r="DF47" s="86" t="str">
        <f t="shared" si="56"/>
        <v>Ja</v>
      </c>
      <c r="DG47" s="86" t="str">
        <f t="shared" si="56"/>
        <v>Ja</v>
      </c>
      <c r="DH47" s="86" t="str">
        <f t="shared" si="56"/>
        <v>Nee</v>
      </c>
      <c r="DI47" s="86" t="str">
        <f t="shared" si="56"/>
        <v>Ja</v>
      </c>
      <c r="DJ47" s="86" t="str">
        <f t="shared" si="56"/>
        <v>Ja</v>
      </c>
      <c r="DK47" s="86" t="str">
        <f t="shared" si="56"/>
        <v>Optie</v>
      </c>
      <c r="DL47" s="86" t="str">
        <f t="shared" si="56"/>
        <v>Ja</v>
      </c>
      <c r="DM47" s="86" t="str">
        <f t="shared" si="56"/>
        <v>Ja</v>
      </c>
      <c r="DN47" s="86" t="str">
        <f t="shared" si="56"/>
        <v>Fout</v>
      </c>
      <c r="DO47" s="86" t="str">
        <f t="shared" si="56"/>
        <v>Fout</v>
      </c>
      <c r="DP47" s="223" t="s">
        <v>893</v>
      </c>
      <c r="DQ47" s="86" t="str">
        <f t="shared" si="57"/>
        <v>Ja</v>
      </c>
      <c r="DR47" s="86" t="str">
        <f t="shared" si="57"/>
        <v>Ja</v>
      </c>
      <c r="DS47" s="86" t="str">
        <f t="shared" si="57"/>
        <v>Optie</v>
      </c>
      <c r="DT47" s="86" t="str">
        <f t="shared" si="57"/>
        <v>Ja</v>
      </c>
      <c r="DU47" s="86" t="str">
        <f t="shared" si="57"/>
        <v>Ja</v>
      </c>
      <c r="DV47" s="86" t="str">
        <f t="shared" si="57"/>
        <v>Ja</v>
      </c>
      <c r="DW47" s="86" t="str">
        <f t="shared" si="57"/>
        <v>Optie</v>
      </c>
      <c r="DX47" s="86" t="str">
        <f t="shared" si="57"/>
        <v>Ja</v>
      </c>
      <c r="DY47" s="86" t="str">
        <f t="shared" si="57"/>
        <v>Optie</v>
      </c>
      <c r="DZ47" s="86" t="str">
        <f t="shared" si="57"/>
        <v>Optie</v>
      </c>
      <c r="EA47" s="86" t="str">
        <f t="shared" si="58"/>
        <v>Ja</v>
      </c>
      <c r="EB47" s="86" t="str">
        <f t="shared" si="58"/>
        <v>Ja</v>
      </c>
      <c r="EC47" s="86" t="str">
        <f t="shared" si="58"/>
        <v>Ja</v>
      </c>
      <c r="ED47" s="86" t="str">
        <f t="shared" si="58"/>
        <v>Ja</v>
      </c>
      <c r="EE47" s="86" t="str">
        <f t="shared" si="58"/>
        <v>Ja</v>
      </c>
      <c r="EF47" s="86" t="str">
        <f t="shared" si="58"/>
        <v>Optie</v>
      </c>
      <c r="EG47" s="86" t="str">
        <f t="shared" si="58"/>
        <v>Ja</v>
      </c>
      <c r="EH47" s="86" t="str">
        <f t="shared" si="58"/>
        <v>Optie</v>
      </c>
      <c r="EI47" s="86" t="str">
        <f t="shared" si="58"/>
        <v>Ja</v>
      </c>
      <c r="EJ47" s="86" t="str">
        <f t="shared" si="58"/>
        <v>Ja</v>
      </c>
      <c r="EK47" s="86" t="str">
        <f t="shared" si="59"/>
        <v>Nee</v>
      </c>
      <c r="EL47" s="86" t="str">
        <f t="shared" si="59"/>
        <v>Ja</v>
      </c>
      <c r="EM47" s="86" t="str">
        <f t="shared" si="59"/>
        <v>Fout</v>
      </c>
      <c r="EN47" s="86" t="str">
        <f t="shared" si="59"/>
        <v>Fout</v>
      </c>
      <c r="EO47" s="86" t="str">
        <f t="shared" si="59"/>
        <v>Fout</v>
      </c>
      <c r="EP47" s="86" t="str">
        <f t="shared" si="59"/>
        <v>Fout</v>
      </c>
      <c r="EQ47" s="86" t="str">
        <f t="shared" si="59"/>
        <v>Fout</v>
      </c>
      <c r="ER47" s="86" t="str">
        <f t="shared" si="59"/>
        <v>Fout</v>
      </c>
      <c r="ES47" s="86" t="str">
        <f t="shared" si="59"/>
        <v>Fout</v>
      </c>
      <c r="ET47" s="86" t="str">
        <f t="shared" si="59"/>
        <v>Fout</v>
      </c>
      <c r="EU47" s="86" t="str">
        <f t="shared" si="60"/>
        <v>Fout</v>
      </c>
      <c r="EV47" s="86" t="str">
        <f t="shared" si="60"/>
        <v>Fout</v>
      </c>
      <c r="EW47" s="86" t="str">
        <f t="shared" si="60"/>
        <v>Fout</v>
      </c>
      <c r="EX47" s="86" t="str">
        <f t="shared" si="60"/>
        <v>Fout</v>
      </c>
      <c r="EY47" s="86" t="str">
        <f t="shared" si="60"/>
        <v>Fout</v>
      </c>
      <c r="EZ47" s="86" t="str">
        <f t="shared" si="60"/>
        <v>Fout</v>
      </c>
      <c r="FA47" s="86" t="str">
        <f t="shared" si="60"/>
        <v>Fout</v>
      </c>
      <c r="FB47" s="86" t="str">
        <f t="shared" si="60"/>
        <v>Fout</v>
      </c>
      <c r="FC47" s="86" t="str">
        <f t="shared" si="60"/>
        <v>Fout</v>
      </c>
      <c r="FD47" s="86" t="str">
        <f t="shared" si="60"/>
        <v>Fout</v>
      </c>
      <c r="FE47" s="86" t="str">
        <f t="shared" si="61"/>
        <v>Fout</v>
      </c>
      <c r="FF47" s="86" t="str">
        <f t="shared" si="61"/>
        <v>Fout</v>
      </c>
      <c r="FG47" s="86" t="str">
        <f t="shared" si="61"/>
        <v>Fout</v>
      </c>
      <c r="FH47" s="86" t="str">
        <f t="shared" si="61"/>
        <v>Fout</v>
      </c>
      <c r="FI47" s="86" t="str">
        <f t="shared" si="61"/>
        <v>Fout</v>
      </c>
      <c r="FJ47" s="86" t="str">
        <f t="shared" si="61"/>
        <v>Fout</v>
      </c>
      <c r="FK47" s="86" t="str">
        <f t="shared" si="61"/>
        <v>Fout</v>
      </c>
      <c r="FL47" s="86" t="str">
        <f t="shared" si="61"/>
        <v>Fout</v>
      </c>
      <c r="FM47" s="86" t="str">
        <f t="shared" si="61"/>
        <v>Fout</v>
      </c>
      <c r="FN47" s="86" t="str">
        <f t="shared" si="61"/>
        <v>Fout</v>
      </c>
      <c r="FO47" s="86" t="str">
        <f t="shared" si="62"/>
        <v>Fout</v>
      </c>
      <c r="FP47" s="86" t="str">
        <f t="shared" si="62"/>
        <v>Fout</v>
      </c>
      <c r="FQ47" s="86" t="str">
        <f t="shared" si="62"/>
        <v>Fout</v>
      </c>
      <c r="FR47" s="86" t="str">
        <f t="shared" si="62"/>
        <v>Fout</v>
      </c>
      <c r="FS47" s="86" t="str">
        <f t="shared" si="62"/>
        <v>Fout</v>
      </c>
      <c r="FT47" s="86" t="str">
        <f t="shared" si="62"/>
        <v>Fout</v>
      </c>
      <c r="FU47" s="86" t="str">
        <f t="shared" si="62"/>
        <v>Fout</v>
      </c>
      <c r="FV47" s="86" t="str">
        <f t="shared" si="62"/>
        <v>Fout</v>
      </c>
      <c r="FW47" s="86" t="str">
        <f t="shared" si="62"/>
        <v>Fout</v>
      </c>
      <c r="FX47" s="86" t="str">
        <f t="shared" si="62"/>
        <v>Fout</v>
      </c>
      <c r="FY47" s="86" t="str">
        <f t="shared" si="63"/>
        <v>Fout</v>
      </c>
      <c r="FZ47" s="86" t="str">
        <f t="shared" si="63"/>
        <v>Fout</v>
      </c>
      <c r="GA47" s="86" t="str">
        <f t="shared" si="63"/>
        <v>Fout</v>
      </c>
      <c r="GB47" s="86" t="str">
        <f t="shared" si="63"/>
        <v>Fout</v>
      </c>
      <c r="GC47" s="86" t="str">
        <f t="shared" si="63"/>
        <v>Fout</v>
      </c>
      <c r="GD47" s="86" t="str">
        <f t="shared" si="63"/>
        <v>Fout</v>
      </c>
      <c r="GE47" s="86" t="str">
        <f t="shared" si="63"/>
        <v>Fout</v>
      </c>
      <c r="GF47" s="86" t="str">
        <f t="shared" si="63"/>
        <v>Fout</v>
      </c>
      <c r="GG47" s="86" t="str">
        <f t="shared" si="63"/>
        <v>Fout</v>
      </c>
      <c r="GH47" s="86" t="str">
        <f t="shared" si="63"/>
        <v>Fout</v>
      </c>
      <c r="GI47" s="86" t="str">
        <f t="shared" si="64"/>
        <v>Fout</v>
      </c>
      <c r="GJ47" s="86" t="str">
        <f t="shared" si="64"/>
        <v>Fout</v>
      </c>
      <c r="GK47" s="86" t="str">
        <f t="shared" si="64"/>
        <v>Fout</v>
      </c>
      <c r="GL47" s="86" t="str">
        <f t="shared" si="64"/>
        <v>Fout</v>
      </c>
      <c r="GM47" s="86" t="str">
        <f t="shared" si="64"/>
        <v>Fout</v>
      </c>
      <c r="GN47" s="86" t="str">
        <f t="shared" si="64"/>
        <v>Fout</v>
      </c>
      <c r="GO47" s="86" t="str">
        <f t="shared" si="64"/>
        <v>Fout</v>
      </c>
      <c r="GP47" s="86" t="str">
        <f t="shared" si="64"/>
        <v>Fout</v>
      </c>
      <c r="GQ47" s="86" t="str">
        <f t="shared" si="64"/>
        <v>Fout</v>
      </c>
      <c r="GR47" s="86" t="str">
        <f t="shared" si="64"/>
        <v>Fout</v>
      </c>
      <c r="GS47" s="86" t="str">
        <f t="shared" si="65"/>
        <v>Fout</v>
      </c>
      <c r="GT47" s="86" t="str">
        <f t="shared" si="65"/>
        <v>Fout</v>
      </c>
      <c r="GU47" s="86" t="str">
        <f t="shared" si="65"/>
        <v>Fout</v>
      </c>
      <c r="GV47" s="86" t="str">
        <f t="shared" si="65"/>
        <v>Fout</v>
      </c>
      <c r="GW47" s="86" t="str">
        <f t="shared" si="65"/>
        <v>Fout</v>
      </c>
      <c r="GX47" s="86" t="str">
        <f t="shared" si="65"/>
        <v>Fout</v>
      </c>
      <c r="GY47" s="86" t="str">
        <f t="shared" si="65"/>
        <v>Fout</v>
      </c>
      <c r="GZ47" s="86" t="str">
        <f t="shared" si="65"/>
        <v>Fout</v>
      </c>
      <c r="HA47" s="86" t="str">
        <f t="shared" si="65"/>
        <v>Fout</v>
      </c>
      <c r="HB47" s="86" t="str">
        <f t="shared" si="65"/>
        <v>Fout</v>
      </c>
      <c r="HC47" s="86" t="str">
        <f t="shared" si="66"/>
        <v>Fout</v>
      </c>
      <c r="HD47" s="86" t="str">
        <f t="shared" si="66"/>
        <v>Fout</v>
      </c>
      <c r="HE47" s="86" t="str">
        <f t="shared" si="66"/>
        <v>Fout</v>
      </c>
      <c r="HF47" s="86" t="str">
        <f t="shared" si="66"/>
        <v>Fout</v>
      </c>
      <c r="HG47" s="86" t="str">
        <f t="shared" si="66"/>
        <v>Fout</v>
      </c>
      <c r="HH47" s="86" t="str">
        <f t="shared" si="66"/>
        <v>Fout</v>
      </c>
      <c r="HI47" s="86" t="str">
        <f t="shared" si="66"/>
        <v>Fout</v>
      </c>
      <c r="HJ47" s="86" t="str">
        <f t="shared" si="66"/>
        <v>Fout</v>
      </c>
      <c r="HK47" s="86" t="str">
        <f t="shared" si="66"/>
        <v>Fout</v>
      </c>
      <c r="HL47" s="86" t="str">
        <f t="shared" si="66"/>
        <v>Fout</v>
      </c>
      <c r="HM47" s="86" t="str">
        <f t="shared" si="67"/>
        <v>Fout</v>
      </c>
      <c r="HN47" s="86" t="str">
        <f t="shared" si="67"/>
        <v>Fout</v>
      </c>
      <c r="HO47" s="86" t="str">
        <f t="shared" si="67"/>
        <v>Fout</v>
      </c>
      <c r="HP47" s="86" t="str">
        <f t="shared" si="67"/>
        <v>Fout</v>
      </c>
      <c r="HQ47" s="86" t="str">
        <f t="shared" si="67"/>
        <v>Fout</v>
      </c>
      <c r="HR47" s="86" t="str">
        <f t="shared" si="67"/>
        <v>Fout</v>
      </c>
      <c r="HS47" s="86" t="str">
        <f t="shared" si="67"/>
        <v>Fout</v>
      </c>
      <c r="HT47" s="86" t="str">
        <f t="shared" si="67"/>
        <v>Fout</v>
      </c>
      <c r="HU47" s="86" t="str">
        <f t="shared" si="67"/>
        <v>Fout</v>
      </c>
      <c r="HV47" s="86" t="str">
        <f t="shared" si="67"/>
        <v>Fout</v>
      </c>
      <c r="HW47" s="86" t="str">
        <f t="shared" si="68"/>
        <v>Fout</v>
      </c>
      <c r="HX47" s="86" t="str">
        <f t="shared" si="68"/>
        <v>Fout</v>
      </c>
      <c r="HY47" s="86" t="str">
        <f t="shared" si="68"/>
        <v>Fout</v>
      </c>
      <c r="HZ47" s="86" t="str">
        <f t="shared" si="68"/>
        <v>Fout</v>
      </c>
      <c r="IA47" s="86" t="str">
        <f t="shared" si="68"/>
        <v>Fout</v>
      </c>
      <c r="IB47" s="86" t="str">
        <f t="shared" si="68"/>
        <v>Fout</v>
      </c>
      <c r="IC47" s="86" t="str">
        <f t="shared" si="68"/>
        <v>Fout</v>
      </c>
      <c r="ID47" s="86" t="str">
        <f t="shared" si="68"/>
        <v>Fout</v>
      </c>
      <c r="IE47" s="86" t="str">
        <f t="shared" si="68"/>
        <v>Fout</v>
      </c>
      <c r="IF47" s="86" t="str">
        <f t="shared" si="68"/>
        <v>Fout</v>
      </c>
      <c r="IG47" s="86" t="str">
        <f t="shared" si="69"/>
        <v>Fout</v>
      </c>
      <c r="IH47" s="86" t="str">
        <f t="shared" si="69"/>
        <v>Fout</v>
      </c>
      <c r="II47" s="86" t="str">
        <f t="shared" si="69"/>
        <v>Fout</v>
      </c>
      <c r="IJ47" s="86" t="str">
        <f t="shared" si="69"/>
        <v>Fout</v>
      </c>
      <c r="IK47" s="86" t="str">
        <f t="shared" si="69"/>
        <v>Fout</v>
      </c>
      <c r="IL47" s="86" t="str">
        <f t="shared" si="69"/>
        <v>Fout</v>
      </c>
      <c r="IM47" s="86" t="str">
        <f t="shared" si="69"/>
        <v>Fout</v>
      </c>
      <c r="IN47" s="86" t="str">
        <f t="shared" si="69"/>
        <v>Fout</v>
      </c>
      <c r="IO47" s="86" t="str">
        <f t="shared" si="69"/>
        <v>Fout</v>
      </c>
      <c r="IP47" s="86" t="str">
        <f t="shared" si="69"/>
        <v>Fout</v>
      </c>
      <c r="IQ47" s="86" t="str">
        <f t="shared" si="70"/>
        <v>Fout</v>
      </c>
      <c r="IR47" s="86" t="str">
        <f t="shared" si="70"/>
        <v>Fout</v>
      </c>
      <c r="IS47" s="86" t="str">
        <f t="shared" si="70"/>
        <v>Fout</v>
      </c>
      <c r="IT47" s="86" t="str">
        <f t="shared" si="70"/>
        <v>Fout</v>
      </c>
      <c r="IU47" s="86" t="str">
        <f t="shared" si="70"/>
        <v>Fout</v>
      </c>
      <c r="IV47" s="86" t="str">
        <f t="shared" si="70"/>
        <v>Fout</v>
      </c>
      <c r="IW47" s="86" t="str">
        <f t="shared" si="70"/>
        <v>Fout</v>
      </c>
      <c r="IX47" s="86" t="str">
        <f t="shared" si="70"/>
        <v>Fout</v>
      </c>
      <c r="IY47" s="86" t="str">
        <f t="shared" si="70"/>
        <v>Fout</v>
      </c>
      <c r="IZ47" s="86" t="str">
        <f t="shared" si="70"/>
        <v>Fout</v>
      </c>
      <c r="JA47" s="86" t="str">
        <f t="shared" si="71"/>
        <v>Fout</v>
      </c>
      <c r="JB47" s="86" t="str">
        <f t="shared" si="71"/>
        <v>Fout</v>
      </c>
      <c r="JC47" s="86" t="str">
        <f t="shared" si="71"/>
        <v>Fout</v>
      </c>
      <c r="JD47" s="86" t="str">
        <f t="shared" si="71"/>
        <v>Ja</v>
      </c>
      <c r="JE47" s="86" t="str">
        <f t="shared" si="71"/>
        <v>Ja</v>
      </c>
      <c r="JF47" s="86" t="str">
        <f t="shared" si="71"/>
        <v>Ja</v>
      </c>
      <c r="JG47" s="86" t="str">
        <f t="shared" si="71"/>
        <v>Ja</v>
      </c>
      <c r="JH47" s="86" t="str">
        <f t="shared" si="71"/>
        <v>Ja</v>
      </c>
      <c r="JI47" s="86" t="str">
        <f t="shared" si="71"/>
        <v>Ja</v>
      </c>
      <c r="JJ47" s="86" t="str">
        <f t="shared" si="71"/>
        <v>Ja</v>
      </c>
      <c r="JK47" s="86" t="str">
        <f t="shared" si="72"/>
        <v>Ja</v>
      </c>
      <c r="JL47" s="86" t="str">
        <f t="shared" si="72"/>
        <v>Ja</v>
      </c>
      <c r="JM47" s="86" t="str">
        <f t="shared" si="72"/>
        <v>Ja</v>
      </c>
      <c r="JN47" s="86" t="str">
        <f t="shared" si="72"/>
        <v>Ja</v>
      </c>
      <c r="JO47" s="86" t="str">
        <f t="shared" si="72"/>
        <v>Ja</v>
      </c>
      <c r="JP47" s="86" t="str">
        <f t="shared" si="72"/>
        <v>Ja</v>
      </c>
      <c r="JQ47" s="86" t="str">
        <f t="shared" si="72"/>
        <v>Optie</v>
      </c>
      <c r="JR47" s="86" t="str">
        <f t="shared" si="72"/>
        <v>Ja</v>
      </c>
      <c r="JS47" s="86" t="str">
        <f t="shared" si="72"/>
        <v>Nee</v>
      </c>
      <c r="JT47" s="86" t="str">
        <f t="shared" si="72"/>
        <v>Ja</v>
      </c>
      <c r="JU47" s="86" t="str">
        <f t="shared" si="73"/>
        <v>Ja</v>
      </c>
      <c r="JV47" s="86" t="str">
        <f t="shared" si="73"/>
        <v>Ja</v>
      </c>
      <c r="JW47" s="86" t="str">
        <f t="shared" si="73"/>
        <v>Ja</v>
      </c>
      <c r="JX47" s="86" t="str">
        <f t="shared" si="73"/>
        <v>Ja</v>
      </c>
      <c r="JY47" s="86" t="str">
        <f t="shared" si="73"/>
        <v>Ja</v>
      </c>
      <c r="JZ47" s="86" t="str">
        <f t="shared" si="73"/>
        <v>Optie</v>
      </c>
      <c r="KA47" s="86" t="str">
        <f t="shared" si="73"/>
        <v>Optie</v>
      </c>
      <c r="KB47" s="86" t="str">
        <f t="shared" si="73"/>
        <v>Nee</v>
      </c>
      <c r="KC47" s="86" t="str">
        <f t="shared" si="73"/>
        <v>Ja</v>
      </c>
      <c r="KD47" s="86" t="str">
        <f t="shared" si="73"/>
        <v>Ja</v>
      </c>
      <c r="KE47" s="86" t="str">
        <f t="shared" si="74"/>
        <v>Nee</v>
      </c>
      <c r="KF47" s="86" t="str">
        <f t="shared" si="74"/>
        <v>Ja</v>
      </c>
      <c r="KG47" s="86" t="str">
        <f t="shared" si="74"/>
        <v>Nee</v>
      </c>
      <c r="KH47" s="86" t="str">
        <f t="shared" si="74"/>
        <v>Ja</v>
      </c>
      <c r="KI47" s="86" t="str">
        <f t="shared" si="74"/>
        <v>Optie</v>
      </c>
      <c r="KJ47" s="86" t="str">
        <f t="shared" si="74"/>
        <v>Ja</v>
      </c>
      <c r="KK47" s="86" t="str">
        <f t="shared" si="74"/>
        <v>Optie</v>
      </c>
      <c r="KL47" s="86" t="str">
        <f t="shared" si="74"/>
        <v>Ja</v>
      </c>
      <c r="KM47" s="86" t="str">
        <f t="shared" si="74"/>
        <v>Nee</v>
      </c>
      <c r="KN47" s="86" t="str">
        <f t="shared" si="74"/>
        <v>Ja</v>
      </c>
      <c r="KO47" s="86" t="str">
        <f t="shared" si="75"/>
        <v>Nee</v>
      </c>
      <c r="KP47" s="86" t="str">
        <f t="shared" si="75"/>
        <v>Nee</v>
      </c>
      <c r="KQ47" s="86" t="str">
        <f t="shared" si="75"/>
        <v>Nee</v>
      </c>
      <c r="KR47" s="86" t="str">
        <f t="shared" si="75"/>
        <v>Optie</v>
      </c>
      <c r="KS47" s="86" t="str">
        <f t="shared" si="75"/>
        <v>Ja</v>
      </c>
      <c r="KT47" s="86" t="str">
        <f t="shared" si="75"/>
        <v>Ja</v>
      </c>
      <c r="KU47" s="86" t="str">
        <f t="shared" si="75"/>
        <v>Ja</v>
      </c>
      <c r="KV47" s="86" t="str">
        <f t="shared" si="75"/>
        <v>Ja</v>
      </c>
      <c r="KW47" s="86" t="str">
        <f t="shared" si="75"/>
        <v>Ja</v>
      </c>
      <c r="KX47" s="86" t="str">
        <f t="shared" si="75"/>
        <v>Ja</v>
      </c>
      <c r="KY47" s="86" t="str">
        <f t="shared" si="76"/>
        <v>Nee</v>
      </c>
      <c r="KZ47" s="86" t="str">
        <f t="shared" si="76"/>
        <v>Nee</v>
      </c>
      <c r="LA47" s="86" t="str">
        <f t="shared" si="76"/>
        <v>Optie</v>
      </c>
      <c r="LB47" s="86" t="str">
        <f t="shared" si="76"/>
        <v>Nee</v>
      </c>
      <c r="LC47" s="86" t="str">
        <f t="shared" si="76"/>
        <v>Fout</v>
      </c>
      <c r="LD47" s="86" t="str">
        <f t="shared" si="76"/>
        <v>Fout</v>
      </c>
      <c r="LE47" s="86" t="str">
        <f t="shared" si="76"/>
        <v>Fout</v>
      </c>
      <c r="LF47" s="86" t="str">
        <f t="shared" si="76"/>
        <v>Fout</v>
      </c>
      <c r="LG47" s="86" t="str">
        <f t="shared" si="76"/>
        <v>Fout</v>
      </c>
      <c r="LH47" s="86" t="str">
        <f t="shared" si="76"/>
        <v>Fout</v>
      </c>
      <c r="LI47" s="86" t="str">
        <f t="shared" si="77"/>
        <v>Fout</v>
      </c>
      <c r="LJ47" s="86" t="str">
        <f t="shared" si="77"/>
        <v>Fout</v>
      </c>
      <c r="LK47" s="86" t="str">
        <f t="shared" si="77"/>
        <v>Fout</v>
      </c>
      <c r="LL47" s="86" t="str">
        <f t="shared" si="77"/>
        <v>Fout</v>
      </c>
      <c r="LM47" s="86" t="str">
        <f t="shared" si="77"/>
        <v>Fout</v>
      </c>
      <c r="LN47" s="86" t="str">
        <f t="shared" si="77"/>
        <v>Fout</v>
      </c>
      <c r="LO47" s="86" t="str">
        <f t="shared" si="77"/>
        <v>Fout</v>
      </c>
      <c r="LP47" s="86" t="str">
        <f t="shared" si="77"/>
        <v>Fout</v>
      </c>
      <c r="LQ47" s="86" t="str">
        <f t="shared" si="77"/>
        <v>Fout</v>
      </c>
      <c r="LR47" s="86" t="str">
        <f t="shared" si="77"/>
        <v>Fout</v>
      </c>
      <c r="LS47" s="86" t="str">
        <f t="shared" si="78"/>
        <v>Fout</v>
      </c>
      <c r="LT47" s="86" t="str">
        <f t="shared" si="78"/>
        <v>Fout</v>
      </c>
      <c r="LU47" s="86" t="str">
        <f t="shared" si="78"/>
        <v>Fout</v>
      </c>
      <c r="LV47" s="86" t="str">
        <f t="shared" si="78"/>
        <v>Fout</v>
      </c>
      <c r="LW47" s="86" t="str">
        <f t="shared" si="78"/>
        <v>Fout</v>
      </c>
      <c r="LX47" s="86" t="str">
        <f t="shared" si="78"/>
        <v>Fout</v>
      </c>
      <c r="LY47" s="86" t="str">
        <f t="shared" si="78"/>
        <v>Fout</v>
      </c>
      <c r="LZ47" s="86" t="str">
        <f t="shared" si="78"/>
        <v>Fout</v>
      </c>
      <c r="MA47" s="86" t="str">
        <f t="shared" si="78"/>
        <v>Fout</v>
      </c>
      <c r="MB47" s="86" t="str">
        <f t="shared" si="78"/>
        <v>Fout</v>
      </c>
      <c r="MC47" s="86" t="str">
        <f t="shared" si="79"/>
        <v>Fout</v>
      </c>
      <c r="MD47" s="86" t="str">
        <f t="shared" si="79"/>
        <v>Fout</v>
      </c>
      <c r="ME47" s="86" t="str">
        <f t="shared" si="79"/>
        <v>Fout</v>
      </c>
      <c r="MF47" s="86" t="str">
        <f t="shared" si="79"/>
        <v>Fout</v>
      </c>
      <c r="MG47" s="86" t="str">
        <f t="shared" si="79"/>
        <v>Fout</v>
      </c>
      <c r="MH47" s="86" t="str">
        <f t="shared" si="79"/>
        <v>Fout</v>
      </c>
      <c r="MI47" s="86" t="str">
        <f t="shared" si="79"/>
        <v>Fout</v>
      </c>
      <c r="MJ47" s="86" t="str">
        <f t="shared" si="79"/>
        <v>Fout</v>
      </c>
      <c r="MK47" s="86" t="str">
        <f t="shared" si="79"/>
        <v>Fout</v>
      </c>
      <c r="ML47" s="86" t="str">
        <f t="shared" si="79"/>
        <v>Fout</v>
      </c>
      <c r="MM47" s="86" t="str">
        <f t="shared" si="80"/>
        <v>Fout</v>
      </c>
      <c r="MN47" s="86" t="str">
        <f t="shared" si="80"/>
        <v>Fout</v>
      </c>
      <c r="MO47" s="86" t="str">
        <f t="shared" si="80"/>
        <v>Fout</v>
      </c>
      <c r="MP47" s="86" t="str">
        <f t="shared" si="80"/>
        <v>Fout</v>
      </c>
      <c r="MQ47" s="86" t="str">
        <f t="shared" si="80"/>
        <v>Fout</v>
      </c>
      <c r="MR47" s="86" t="str">
        <f t="shared" si="80"/>
        <v>Fout</v>
      </c>
      <c r="MS47" s="86" t="str">
        <f t="shared" si="80"/>
        <v>Fout</v>
      </c>
      <c r="MT47" s="86" t="str">
        <f t="shared" si="80"/>
        <v>Fout</v>
      </c>
      <c r="MU47" s="86" t="str">
        <f t="shared" si="80"/>
        <v>Fout</v>
      </c>
      <c r="MV47" s="86" t="str">
        <f t="shared" si="80"/>
        <v>Fout</v>
      </c>
      <c r="MW47" s="86" t="str">
        <f t="shared" si="81"/>
        <v>Fout</v>
      </c>
      <c r="MX47" s="86" t="str">
        <f t="shared" si="81"/>
        <v>Fout</v>
      </c>
      <c r="MY47" s="86" t="str">
        <f t="shared" si="81"/>
        <v>Fout</v>
      </c>
      <c r="MZ47" s="86" t="str">
        <f t="shared" si="81"/>
        <v>Fout</v>
      </c>
      <c r="NA47" s="86" t="str">
        <f t="shared" si="81"/>
        <v>Fout</v>
      </c>
      <c r="NB47" s="86" t="str">
        <f t="shared" si="81"/>
        <v>Fout</v>
      </c>
      <c r="NC47" s="86" t="str">
        <f t="shared" si="81"/>
        <v>Fout</v>
      </c>
      <c r="ND47" s="86" t="str">
        <f t="shared" si="81"/>
        <v>Ja</v>
      </c>
      <c r="NE47" s="86" t="str">
        <f t="shared" si="81"/>
        <v>Ja</v>
      </c>
      <c r="NF47" s="86" t="str">
        <f t="shared" si="81"/>
        <v>Ja</v>
      </c>
      <c r="NG47" s="86" t="str">
        <f t="shared" si="82"/>
        <v>Optie</v>
      </c>
      <c r="NH47" s="86" t="str">
        <f t="shared" si="82"/>
        <v>Ja</v>
      </c>
      <c r="NI47" s="86" t="str">
        <f t="shared" si="82"/>
        <v>Ja</v>
      </c>
      <c r="NJ47" s="86" t="str">
        <f t="shared" si="82"/>
        <v>Ja</v>
      </c>
      <c r="NK47" s="86" t="str">
        <f t="shared" si="82"/>
        <v>Ja</v>
      </c>
      <c r="NL47" s="86" t="str">
        <f t="shared" si="82"/>
        <v>Ja</v>
      </c>
      <c r="NM47" s="86" t="str">
        <f t="shared" si="82"/>
        <v>Optie</v>
      </c>
      <c r="NN47" s="86" t="str">
        <f t="shared" si="82"/>
        <v>Ja</v>
      </c>
      <c r="NO47" s="86" t="str">
        <f t="shared" si="82"/>
        <v>Ja</v>
      </c>
      <c r="NP47" s="86" t="str">
        <f t="shared" si="82"/>
        <v>Ja</v>
      </c>
      <c r="NQ47" s="86" t="str">
        <f t="shared" si="83"/>
        <v>Optie</v>
      </c>
      <c r="NR47" s="86" t="str">
        <f t="shared" si="83"/>
        <v>Optie</v>
      </c>
      <c r="NS47" s="86" t="str">
        <f t="shared" si="83"/>
        <v>Ja</v>
      </c>
      <c r="NT47" s="86" t="str">
        <f t="shared" si="83"/>
        <v>Ja</v>
      </c>
      <c r="NU47" s="86" t="str">
        <f t="shared" si="83"/>
        <v>Ja</v>
      </c>
      <c r="NV47" s="86" t="str">
        <f t="shared" si="83"/>
        <v>Ja</v>
      </c>
      <c r="NW47" s="86" t="str">
        <f t="shared" si="83"/>
        <v>Optie</v>
      </c>
      <c r="NX47" s="86" t="str">
        <f t="shared" si="83"/>
        <v>Ja</v>
      </c>
      <c r="NY47" s="86" t="str">
        <f t="shared" si="83"/>
        <v>Ja</v>
      </c>
      <c r="NZ47" s="86" t="str">
        <f t="shared" si="83"/>
        <v>Ja</v>
      </c>
      <c r="OA47" s="86" t="str">
        <f t="shared" si="84"/>
        <v>Ja</v>
      </c>
      <c r="OB47" s="86" t="str">
        <f t="shared" si="84"/>
        <v>Ja</v>
      </c>
      <c r="OC47" s="86" t="str">
        <f t="shared" si="84"/>
        <v>Ja</v>
      </c>
      <c r="OD47" s="86" t="str">
        <f t="shared" si="84"/>
        <v>Optie</v>
      </c>
      <c r="OE47" s="86" t="str">
        <f t="shared" si="84"/>
        <v>Ja</v>
      </c>
      <c r="OF47" s="86" t="str">
        <f t="shared" si="84"/>
        <v>Ja</v>
      </c>
      <c r="OG47" s="86" t="str">
        <f t="shared" si="84"/>
        <v>Ja</v>
      </c>
      <c r="OH47" s="86" t="str">
        <f t="shared" si="84"/>
        <v>Ja</v>
      </c>
      <c r="OI47" s="86" t="str">
        <f t="shared" si="84"/>
        <v>Ja</v>
      </c>
      <c r="OJ47" s="86" t="str">
        <f t="shared" si="84"/>
        <v>Ja</v>
      </c>
      <c r="OK47" s="86" t="str">
        <f t="shared" si="85"/>
        <v>Ja</v>
      </c>
      <c r="OL47" s="86" t="str">
        <f t="shared" si="85"/>
        <v>Ja</v>
      </c>
      <c r="OM47" s="86" t="str">
        <f t="shared" si="85"/>
        <v>Optie</v>
      </c>
      <c r="ON47" s="86" t="str">
        <f t="shared" si="85"/>
        <v>Ja</v>
      </c>
      <c r="OO47" s="86" t="str">
        <f t="shared" si="85"/>
        <v>Optie</v>
      </c>
      <c r="OP47" s="86" t="str">
        <f t="shared" si="85"/>
        <v>Ja</v>
      </c>
      <c r="OQ47" s="86" t="str">
        <f t="shared" si="85"/>
        <v>Nee</v>
      </c>
      <c r="OR47" s="86" t="str">
        <f t="shared" si="85"/>
        <v>Optie</v>
      </c>
      <c r="OS47" s="86" t="str">
        <f t="shared" si="85"/>
        <v>Ja</v>
      </c>
      <c r="OT47" s="86" t="str">
        <f t="shared" si="85"/>
        <v>Ja</v>
      </c>
      <c r="OU47" s="86" t="str">
        <f t="shared" si="86"/>
        <v>Ja</v>
      </c>
      <c r="OV47" s="86" t="str">
        <f t="shared" si="86"/>
        <v>Ja</v>
      </c>
      <c r="OW47" s="86" t="str">
        <f t="shared" si="86"/>
        <v>Optie</v>
      </c>
      <c r="OX47" s="86" t="str">
        <f t="shared" si="86"/>
        <v>Ja</v>
      </c>
      <c r="OY47" s="86" t="str">
        <f t="shared" si="86"/>
        <v>Ja</v>
      </c>
      <c r="OZ47" s="86" t="str">
        <f t="shared" si="86"/>
        <v>Ja</v>
      </c>
      <c r="PA47" s="86" t="str">
        <f t="shared" si="86"/>
        <v>Ja</v>
      </c>
      <c r="PB47" s="86" t="str">
        <f t="shared" si="86"/>
        <v>Ja</v>
      </c>
      <c r="PC47" s="86" t="str">
        <f t="shared" si="86"/>
        <v>Ja</v>
      </c>
      <c r="PD47" s="86" t="str">
        <f t="shared" si="86"/>
        <v>Ja</v>
      </c>
      <c r="PE47" s="86" t="str">
        <f t="shared" si="86"/>
        <v>Ja</v>
      </c>
      <c r="PF47" s="86" t="str">
        <f t="shared" si="86"/>
        <v>Nee</v>
      </c>
    </row>
    <row r="48" spans="1:422" x14ac:dyDescent="0.25">
      <c r="A48" s="86"/>
      <c r="B48" s="225" t="s">
        <v>801</v>
      </c>
      <c r="C48" s="225" t="s">
        <v>485</v>
      </c>
      <c r="D48" s="86" t="s">
        <v>329</v>
      </c>
      <c r="E48" s="86" t="s">
        <v>485</v>
      </c>
      <c r="F48" s="86" t="s">
        <v>426</v>
      </c>
      <c r="G48" s="86" t="s">
        <v>481</v>
      </c>
      <c r="H48" s="86" t="s">
        <v>482</v>
      </c>
      <c r="I48" s="224" t="s">
        <v>485</v>
      </c>
      <c r="J48" s="224" t="s">
        <v>898</v>
      </c>
      <c r="K48" s="224" t="s">
        <v>896</v>
      </c>
      <c r="L48" s="110">
        <v>7</v>
      </c>
      <c r="M48" s="224"/>
      <c r="N48" s="224"/>
      <c r="O48" s="224"/>
      <c r="P48" s="223" t="s">
        <v>508</v>
      </c>
      <c r="Q48" s="86" t="str">
        <f t="shared" si="47"/>
        <v>Ja</v>
      </c>
      <c r="R48" s="86" t="str">
        <f t="shared" si="47"/>
        <v>Ja</v>
      </c>
      <c r="S48" s="86" t="str">
        <f t="shared" si="47"/>
        <v>Optie</v>
      </c>
      <c r="T48" s="86" t="str">
        <f t="shared" si="47"/>
        <v>Ja</v>
      </c>
      <c r="U48" s="86" t="str">
        <f t="shared" si="47"/>
        <v>Ja</v>
      </c>
      <c r="V48" s="86" t="str">
        <f t="shared" si="47"/>
        <v>Ja</v>
      </c>
      <c r="W48" s="86" t="str">
        <f t="shared" si="47"/>
        <v>Optie</v>
      </c>
      <c r="X48" s="86" t="str">
        <f t="shared" si="47"/>
        <v>Ja</v>
      </c>
      <c r="Y48" s="86" t="str">
        <f t="shared" si="47"/>
        <v>Optie</v>
      </c>
      <c r="Z48" s="86" t="str">
        <f t="shared" si="47"/>
        <v>Optie</v>
      </c>
      <c r="AA48" s="86" t="str">
        <f t="shared" si="48"/>
        <v>Optie</v>
      </c>
      <c r="AB48" s="86" t="str">
        <f t="shared" si="48"/>
        <v>Fout</v>
      </c>
      <c r="AC48" s="86" t="str">
        <f t="shared" si="48"/>
        <v>Fout</v>
      </c>
      <c r="AD48" s="86" t="str">
        <f t="shared" si="48"/>
        <v>Fout</v>
      </c>
      <c r="AE48" s="86" t="str">
        <f t="shared" si="48"/>
        <v>Fout</v>
      </c>
      <c r="AF48" s="86" t="str">
        <f t="shared" si="48"/>
        <v>Fout</v>
      </c>
      <c r="AG48" s="86" t="str">
        <f t="shared" si="48"/>
        <v>Fout</v>
      </c>
      <c r="AH48" s="86" t="str">
        <f t="shared" si="48"/>
        <v>Fout</v>
      </c>
      <c r="AI48" s="86" t="str">
        <f t="shared" si="48"/>
        <v>Fout</v>
      </c>
      <c r="AJ48" s="86" t="str">
        <f t="shared" si="48"/>
        <v>Fout</v>
      </c>
      <c r="AK48" s="86" t="str">
        <f t="shared" si="49"/>
        <v>Fout</v>
      </c>
      <c r="AL48" s="86" t="str">
        <f t="shared" si="49"/>
        <v>Fout</v>
      </c>
      <c r="AM48" s="86" t="str">
        <f t="shared" si="49"/>
        <v>Fout</v>
      </c>
      <c r="AN48" s="86" t="str">
        <f t="shared" si="49"/>
        <v>Fout</v>
      </c>
      <c r="AO48" s="86" t="str">
        <f t="shared" si="49"/>
        <v>Fout</v>
      </c>
      <c r="AP48" s="86" t="str">
        <f t="shared" si="49"/>
        <v>Fout</v>
      </c>
      <c r="AQ48" s="86" t="str">
        <f t="shared" si="49"/>
        <v>Fout</v>
      </c>
      <c r="AR48" s="86" t="str">
        <f t="shared" si="49"/>
        <v>Fout</v>
      </c>
      <c r="AS48" s="86" t="str">
        <f t="shared" si="49"/>
        <v>Fout</v>
      </c>
      <c r="AT48" s="86" t="str">
        <f t="shared" si="49"/>
        <v>Ja</v>
      </c>
      <c r="AU48" s="86" t="str">
        <f t="shared" si="50"/>
        <v>Nee</v>
      </c>
      <c r="AV48" s="86" t="str">
        <f t="shared" si="50"/>
        <v>Ja</v>
      </c>
      <c r="AW48" s="86" t="str">
        <f t="shared" si="50"/>
        <v>Ja</v>
      </c>
      <c r="AX48" s="86" t="str">
        <f t="shared" si="50"/>
        <v>Ja</v>
      </c>
      <c r="AY48" s="86" t="str">
        <f t="shared" si="50"/>
        <v>Fout</v>
      </c>
      <c r="AZ48" s="86" t="str">
        <f t="shared" si="50"/>
        <v>Fout</v>
      </c>
      <c r="BA48" s="86" t="str">
        <f t="shared" si="50"/>
        <v>Fout</v>
      </c>
      <c r="BB48" s="86" t="str">
        <f t="shared" si="50"/>
        <v>Fout</v>
      </c>
      <c r="BC48" s="86" t="str">
        <f t="shared" si="50"/>
        <v>Fout</v>
      </c>
      <c r="BD48" s="86" t="str">
        <f t="shared" si="50"/>
        <v>Fout</v>
      </c>
      <c r="BE48" s="86" t="str">
        <f t="shared" si="51"/>
        <v>Fout</v>
      </c>
      <c r="BF48" s="86" t="str">
        <f t="shared" si="51"/>
        <v>Fout</v>
      </c>
      <c r="BG48" s="86" t="str">
        <f t="shared" si="51"/>
        <v>Fout</v>
      </c>
      <c r="BH48" s="86" t="str">
        <f t="shared" si="51"/>
        <v>Fout</v>
      </c>
      <c r="BI48" s="86" t="str">
        <f t="shared" si="51"/>
        <v>Fout</v>
      </c>
      <c r="BJ48" s="86" t="str">
        <f t="shared" si="51"/>
        <v>Fout</v>
      </c>
      <c r="BK48" s="86" t="str">
        <f t="shared" si="51"/>
        <v>Fout</v>
      </c>
      <c r="BL48" s="86" t="str">
        <f t="shared" si="51"/>
        <v>Fout</v>
      </c>
      <c r="BM48" s="86" t="str">
        <f t="shared" si="51"/>
        <v>Fout</v>
      </c>
      <c r="BN48" s="86" t="str">
        <f t="shared" si="51"/>
        <v>Fout</v>
      </c>
      <c r="BO48" s="86" t="str">
        <f t="shared" si="52"/>
        <v>Fout</v>
      </c>
      <c r="BP48" s="86" t="str">
        <f t="shared" si="52"/>
        <v>Fout</v>
      </c>
      <c r="BQ48" s="86" t="str">
        <f t="shared" si="52"/>
        <v>Fout</v>
      </c>
      <c r="BR48" s="86" t="str">
        <f t="shared" si="52"/>
        <v>Fout</v>
      </c>
      <c r="BS48" s="86" t="str">
        <f t="shared" si="52"/>
        <v>Fout</v>
      </c>
      <c r="BT48" s="86" t="str">
        <f t="shared" si="52"/>
        <v>Fout</v>
      </c>
      <c r="BU48" s="86" t="str">
        <f t="shared" si="52"/>
        <v>Fout</v>
      </c>
      <c r="BV48" s="86" t="str">
        <f t="shared" si="52"/>
        <v>Fout</v>
      </c>
      <c r="BW48" s="86" t="str">
        <f t="shared" si="52"/>
        <v>Fout</v>
      </c>
      <c r="BX48" s="86" t="str">
        <f t="shared" si="52"/>
        <v>Fout</v>
      </c>
      <c r="BY48" s="86" t="str">
        <f t="shared" si="53"/>
        <v>Fout</v>
      </c>
      <c r="BZ48" s="86" t="str">
        <f t="shared" si="53"/>
        <v>Fout</v>
      </c>
      <c r="CA48" s="86" t="str">
        <f t="shared" si="53"/>
        <v>Fout</v>
      </c>
      <c r="CB48" s="86" t="str">
        <f t="shared" si="53"/>
        <v>Fout</v>
      </c>
      <c r="CC48" s="86" t="str">
        <f t="shared" si="53"/>
        <v>Fout</v>
      </c>
      <c r="CD48" s="86" t="str">
        <f t="shared" si="53"/>
        <v>Fout</v>
      </c>
      <c r="CE48" s="86" t="str">
        <f t="shared" si="53"/>
        <v>Fout</v>
      </c>
      <c r="CF48" s="86" t="str">
        <f t="shared" si="53"/>
        <v>Fout</v>
      </c>
      <c r="CG48" s="86" t="str">
        <f t="shared" si="53"/>
        <v>Fout</v>
      </c>
      <c r="CH48" s="86" t="str">
        <f t="shared" si="53"/>
        <v>Fout</v>
      </c>
      <c r="CI48" s="86" t="str">
        <f t="shared" si="54"/>
        <v>Fout</v>
      </c>
      <c r="CJ48" s="86" t="str">
        <f t="shared" si="54"/>
        <v>Ja</v>
      </c>
      <c r="CK48" s="86" t="str">
        <f t="shared" si="54"/>
        <v>Ja</v>
      </c>
      <c r="CL48" s="86" t="str">
        <f t="shared" si="54"/>
        <v>Ja</v>
      </c>
      <c r="CM48" s="86" t="str">
        <f t="shared" si="54"/>
        <v>Ja</v>
      </c>
      <c r="CN48" s="86" t="str">
        <f t="shared" si="54"/>
        <v>Ja</v>
      </c>
      <c r="CO48" s="86" t="str">
        <f t="shared" si="54"/>
        <v>Ja</v>
      </c>
      <c r="CP48" s="86" t="str">
        <f t="shared" si="54"/>
        <v>Ja</v>
      </c>
      <c r="CQ48" s="86" t="str">
        <f t="shared" si="54"/>
        <v>Ja</v>
      </c>
      <c r="CR48" s="86" t="str">
        <f t="shared" si="54"/>
        <v>Nee</v>
      </c>
      <c r="CS48" s="86" t="str">
        <f t="shared" si="55"/>
        <v>Nee</v>
      </c>
      <c r="CT48" s="86" t="str">
        <f t="shared" si="55"/>
        <v>Ja</v>
      </c>
      <c r="CU48" s="86" t="str">
        <f t="shared" si="55"/>
        <v>Ja</v>
      </c>
      <c r="CV48" s="86" t="str">
        <f t="shared" si="55"/>
        <v>Optie</v>
      </c>
      <c r="CW48" s="86" t="str">
        <f t="shared" si="55"/>
        <v>Ja</v>
      </c>
      <c r="CX48" s="86" t="str">
        <f t="shared" si="55"/>
        <v>Ja</v>
      </c>
      <c r="CY48" s="86" t="str">
        <f t="shared" si="55"/>
        <v>Ja</v>
      </c>
      <c r="CZ48" s="86" t="str">
        <f t="shared" si="55"/>
        <v>Ja</v>
      </c>
      <c r="DA48" s="86" t="str">
        <f t="shared" si="55"/>
        <v>Ja</v>
      </c>
      <c r="DB48" s="86" t="str">
        <f t="shared" si="55"/>
        <v>Optie</v>
      </c>
      <c r="DC48" s="86" t="str">
        <f t="shared" si="56"/>
        <v>Ja</v>
      </c>
      <c r="DD48" s="86" t="str">
        <f t="shared" si="56"/>
        <v>Ja</v>
      </c>
      <c r="DE48" s="86" t="str">
        <f t="shared" si="56"/>
        <v>Ja</v>
      </c>
      <c r="DF48" s="86" t="str">
        <f t="shared" si="56"/>
        <v>Ja</v>
      </c>
      <c r="DG48" s="86" t="str">
        <f t="shared" si="56"/>
        <v>Ja</v>
      </c>
      <c r="DH48" s="86" t="str">
        <f t="shared" si="56"/>
        <v>Nee</v>
      </c>
      <c r="DI48" s="86" t="str">
        <f t="shared" si="56"/>
        <v>Ja</v>
      </c>
      <c r="DJ48" s="86" t="str">
        <f t="shared" si="56"/>
        <v>Ja</v>
      </c>
      <c r="DK48" s="86" t="str">
        <f t="shared" si="56"/>
        <v>Optie</v>
      </c>
      <c r="DL48" s="86" t="str">
        <f t="shared" si="56"/>
        <v>Ja</v>
      </c>
      <c r="DM48" s="86" t="str">
        <f t="shared" si="56"/>
        <v>Ja</v>
      </c>
      <c r="DN48" s="86" t="str">
        <f t="shared" si="56"/>
        <v>Fout</v>
      </c>
      <c r="DO48" s="86" t="str">
        <f t="shared" si="56"/>
        <v>Fout</v>
      </c>
      <c r="DP48" s="223" t="s">
        <v>893</v>
      </c>
      <c r="DQ48" s="86" t="str">
        <f t="shared" si="57"/>
        <v>Ja</v>
      </c>
      <c r="DR48" s="86" t="str">
        <f t="shared" si="57"/>
        <v>Ja</v>
      </c>
      <c r="DS48" s="86" t="str">
        <f t="shared" si="57"/>
        <v>Optie</v>
      </c>
      <c r="DT48" s="86" t="str">
        <f t="shared" si="57"/>
        <v>Ja</v>
      </c>
      <c r="DU48" s="86" t="str">
        <f t="shared" si="57"/>
        <v>Ja</v>
      </c>
      <c r="DV48" s="86" t="str">
        <f t="shared" si="57"/>
        <v>Ja</v>
      </c>
      <c r="DW48" s="86" t="str">
        <f t="shared" si="57"/>
        <v>Optie</v>
      </c>
      <c r="DX48" s="86" t="str">
        <f t="shared" si="57"/>
        <v>Ja</v>
      </c>
      <c r="DY48" s="86" t="str">
        <f t="shared" si="57"/>
        <v>Optie</v>
      </c>
      <c r="DZ48" s="86" t="str">
        <f t="shared" si="57"/>
        <v>Optie</v>
      </c>
      <c r="EA48" s="86" t="str">
        <f t="shared" si="58"/>
        <v>Ja</v>
      </c>
      <c r="EB48" s="86" t="str">
        <f t="shared" si="58"/>
        <v>Ja</v>
      </c>
      <c r="EC48" s="86" t="str">
        <f t="shared" si="58"/>
        <v>Ja</v>
      </c>
      <c r="ED48" s="86" t="str">
        <f t="shared" si="58"/>
        <v>Ja</v>
      </c>
      <c r="EE48" s="86" t="str">
        <f t="shared" si="58"/>
        <v>Ja</v>
      </c>
      <c r="EF48" s="86" t="str">
        <f t="shared" si="58"/>
        <v>Optie</v>
      </c>
      <c r="EG48" s="86" t="str">
        <f t="shared" si="58"/>
        <v>Ja</v>
      </c>
      <c r="EH48" s="86" t="str">
        <f t="shared" si="58"/>
        <v>Optie</v>
      </c>
      <c r="EI48" s="86" t="str">
        <f t="shared" si="58"/>
        <v>Ja</v>
      </c>
      <c r="EJ48" s="86" t="str">
        <f t="shared" si="58"/>
        <v>Ja</v>
      </c>
      <c r="EK48" s="86" t="str">
        <f t="shared" si="59"/>
        <v>Nee</v>
      </c>
      <c r="EL48" s="86" t="str">
        <f t="shared" si="59"/>
        <v>Ja</v>
      </c>
      <c r="EM48" s="86" t="str">
        <f t="shared" si="59"/>
        <v>Fout</v>
      </c>
      <c r="EN48" s="86" t="str">
        <f t="shared" si="59"/>
        <v>Fout</v>
      </c>
      <c r="EO48" s="86" t="str">
        <f t="shared" si="59"/>
        <v>Fout</v>
      </c>
      <c r="EP48" s="86" t="str">
        <f t="shared" si="59"/>
        <v>Fout</v>
      </c>
      <c r="EQ48" s="86" t="str">
        <f t="shared" si="59"/>
        <v>Fout</v>
      </c>
      <c r="ER48" s="86" t="str">
        <f t="shared" si="59"/>
        <v>Fout</v>
      </c>
      <c r="ES48" s="86" t="str">
        <f t="shared" si="59"/>
        <v>Fout</v>
      </c>
      <c r="ET48" s="86" t="str">
        <f t="shared" si="59"/>
        <v>Fout</v>
      </c>
      <c r="EU48" s="86" t="str">
        <f t="shared" si="60"/>
        <v>Fout</v>
      </c>
      <c r="EV48" s="86" t="str">
        <f t="shared" si="60"/>
        <v>Fout</v>
      </c>
      <c r="EW48" s="86" t="str">
        <f t="shared" si="60"/>
        <v>Fout</v>
      </c>
      <c r="EX48" s="86" t="str">
        <f t="shared" si="60"/>
        <v>Fout</v>
      </c>
      <c r="EY48" s="86" t="str">
        <f t="shared" si="60"/>
        <v>Fout</v>
      </c>
      <c r="EZ48" s="86" t="str">
        <f t="shared" si="60"/>
        <v>Fout</v>
      </c>
      <c r="FA48" s="86" t="str">
        <f t="shared" si="60"/>
        <v>Fout</v>
      </c>
      <c r="FB48" s="86" t="str">
        <f t="shared" si="60"/>
        <v>Fout</v>
      </c>
      <c r="FC48" s="86" t="str">
        <f t="shared" si="60"/>
        <v>Fout</v>
      </c>
      <c r="FD48" s="86" t="str">
        <f t="shared" si="60"/>
        <v>Fout</v>
      </c>
      <c r="FE48" s="86" t="str">
        <f t="shared" si="61"/>
        <v>Fout</v>
      </c>
      <c r="FF48" s="86" t="str">
        <f t="shared" si="61"/>
        <v>Fout</v>
      </c>
      <c r="FG48" s="86" t="str">
        <f t="shared" si="61"/>
        <v>Fout</v>
      </c>
      <c r="FH48" s="86" t="str">
        <f t="shared" si="61"/>
        <v>Fout</v>
      </c>
      <c r="FI48" s="86" t="str">
        <f t="shared" si="61"/>
        <v>Fout</v>
      </c>
      <c r="FJ48" s="86" t="str">
        <f t="shared" si="61"/>
        <v>Fout</v>
      </c>
      <c r="FK48" s="86" t="str">
        <f t="shared" si="61"/>
        <v>Fout</v>
      </c>
      <c r="FL48" s="86" t="str">
        <f t="shared" si="61"/>
        <v>Fout</v>
      </c>
      <c r="FM48" s="86" t="str">
        <f t="shared" si="61"/>
        <v>Fout</v>
      </c>
      <c r="FN48" s="86" t="str">
        <f t="shared" si="61"/>
        <v>Fout</v>
      </c>
      <c r="FO48" s="86" t="str">
        <f t="shared" si="62"/>
        <v>Fout</v>
      </c>
      <c r="FP48" s="86" t="str">
        <f t="shared" si="62"/>
        <v>Fout</v>
      </c>
      <c r="FQ48" s="86" t="str">
        <f t="shared" si="62"/>
        <v>Fout</v>
      </c>
      <c r="FR48" s="86" t="str">
        <f t="shared" si="62"/>
        <v>Fout</v>
      </c>
      <c r="FS48" s="86" t="str">
        <f t="shared" si="62"/>
        <v>Fout</v>
      </c>
      <c r="FT48" s="86" t="str">
        <f t="shared" si="62"/>
        <v>Fout</v>
      </c>
      <c r="FU48" s="86" t="str">
        <f t="shared" si="62"/>
        <v>Fout</v>
      </c>
      <c r="FV48" s="86" t="str">
        <f t="shared" si="62"/>
        <v>Fout</v>
      </c>
      <c r="FW48" s="86" t="str">
        <f t="shared" si="62"/>
        <v>Fout</v>
      </c>
      <c r="FX48" s="86" t="str">
        <f t="shared" si="62"/>
        <v>Fout</v>
      </c>
      <c r="FY48" s="86" t="str">
        <f t="shared" si="63"/>
        <v>Fout</v>
      </c>
      <c r="FZ48" s="86" t="str">
        <f t="shared" si="63"/>
        <v>Fout</v>
      </c>
      <c r="GA48" s="86" t="str">
        <f t="shared" si="63"/>
        <v>Fout</v>
      </c>
      <c r="GB48" s="86" t="str">
        <f t="shared" si="63"/>
        <v>Fout</v>
      </c>
      <c r="GC48" s="86" t="str">
        <f t="shared" si="63"/>
        <v>Fout</v>
      </c>
      <c r="GD48" s="86" t="str">
        <f t="shared" si="63"/>
        <v>Fout</v>
      </c>
      <c r="GE48" s="86" t="str">
        <f t="shared" si="63"/>
        <v>Fout</v>
      </c>
      <c r="GF48" s="86" t="str">
        <f t="shared" si="63"/>
        <v>Fout</v>
      </c>
      <c r="GG48" s="86" t="str">
        <f t="shared" si="63"/>
        <v>Fout</v>
      </c>
      <c r="GH48" s="86" t="str">
        <f t="shared" si="63"/>
        <v>Fout</v>
      </c>
      <c r="GI48" s="86" t="str">
        <f t="shared" si="64"/>
        <v>Fout</v>
      </c>
      <c r="GJ48" s="86" t="str">
        <f t="shared" si="64"/>
        <v>Fout</v>
      </c>
      <c r="GK48" s="86" t="str">
        <f t="shared" si="64"/>
        <v>Fout</v>
      </c>
      <c r="GL48" s="86" t="str">
        <f t="shared" si="64"/>
        <v>Fout</v>
      </c>
      <c r="GM48" s="86" t="str">
        <f t="shared" si="64"/>
        <v>Fout</v>
      </c>
      <c r="GN48" s="86" t="str">
        <f t="shared" si="64"/>
        <v>Fout</v>
      </c>
      <c r="GO48" s="86" t="str">
        <f t="shared" si="64"/>
        <v>Fout</v>
      </c>
      <c r="GP48" s="86" t="str">
        <f t="shared" si="64"/>
        <v>Fout</v>
      </c>
      <c r="GQ48" s="86" t="str">
        <f t="shared" si="64"/>
        <v>Fout</v>
      </c>
      <c r="GR48" s="86" t="str">
        <f t="shared" si="64"/>
        <v>Fout</v>
      </c>
      <c r="GS48" s="86" t="str">
        <f t="shared" si="65"/>
        <v>Fout</v>
      </c>
      <c r="GT48" s="86" t="str">
        <f t="shared" si="65"/>
        <v>Fout</v>
      </c>
      <c r="GU48" s="86" t="str">
        <f t="shared" si="65"/>
        <v>Fout</v>
      </c>
      <c r="GV48" s="86" t="str">
        <f t="shared" si="65"/>
        <v>Fout</v>
      </c>
      <c r="GW48" s="86" t="str">
        <f t="shared" si="65"/>
        <v>Fout</v>
      </c>
      <c r="GX48" s="86" t="str">
        <f t="shared" si="65"/>
        <v>Fout</v>
      </c>
      <c r="GY48" s="86" t="str">
        <f t="shared" si="65"/>
        <v>Fout</v>
      </c>
      <c r="GZ48" s="86" t="str">
        <f t="shared" si="65"/>
        <v>Fout</v>
      </c>
      <c r="HA48" s="86" t="str">
        <f t="shared" si="65"/>
        <v>Fout</v>
      </c>
      <c r="HB48" s="86" t="str">
        <f t="shared" si="65"/>
        <v>Fout</v>
      </c>
      <c r="HC48" s="86" t="str">
        <f t="shared" si="66"/>
        <v>Fout</v>
      </c>
      <c r="HD48" s="86" t="str">
        <f t="shared" si="66"/>
        <v>Fout</v>
      </c>
      <c r="HE48" s="86" t="str">
        <f t="shared" si="66"/>
        <v>Fout</v>
      </c>
      <c r="HF48" s="86" t="str">
        <f t="shared" si="66"/>
        <v>Fout</v>
      </c>
      <c r="HG48" s="86" t="str">
        <f t="shared" si="66"/>
        <v>Fout</v>
      </c>
      <c r="HH48" s="86" t="str">
        <f t="shared" si="66"/>
        <v>Fout</v>
      </c>
      <c r="HI48" s="86" t="str">
        <f t="shared" si="66"/>
        <v>Fout</v>
      </c>
      <c r="HJ48" s="86" t="str">
        <f t="shared" si="66"/>
        <v>Fout</v>
      </c>
      <c r="HK48" s="86" t="str">
        <f t="shared" si="66"/>
        <v>Fout</v>
      </c>
      <c r="HL48" s="86" t="str">
        <f t="shared" si="66"/>
        <v>Fout</v>
      </c>
      <c r="HM48" s="86" t="str">
        <f t="shared" si="67"/>
        <v>Fout</v>
      </c>
      <c r="HN48" s="86" t="str">
        <f t="shared" si="67"/>
        <v>Fout</v>
      </c>
      <c r="HO48" s="86" t="str">
        <f t="shared" si="67"/>
        <v>Fout</v>
      </c>
      <c r="HP48" s="86" t="str">
        <f t="shared" si="67"/>
        <v>Fout</v>
      </c>
      <c r="HQ48" s="86" t="str">
        <f t="shared" si="67"/>
        <v>Fout</v>
      </c>
      <c r="HR48" s="86" t="str">
        <f t="shared" si="67"/>
        <v>Fout</v>
      </c>
      <c r="HS48" s="86" t="str">
        <f t="shared" si="67"/>
        <v>Fout</v>
      </c>
      <c r="HT48" s="86" t="str">
        <f t="shared" si="67"/>
        <v>Fout</v>
      </c>
      <c r="HU48" s="86" t="str">
        <f t="shared" si="67"/>
        <v>Fout</v>
      </c>
      <c r="HV48" s="86" t="str">
        <f t="shared" si="67"/>
        <v>Fout</v>
      </c>
      <c r="HW48" s="86" t="str">
        <f t="shared" si="68"/>
        <v>Fout</v>
      </c>
      <c r="HX48" s="86" t="str">
        <f t="shared" si="68"/>
        <v>Fout</v>
      </c>
      <c r="HY48" s="86" t="str">
        <f t="shared" si="68"/>
        <v>Fout</v>
      </c>
      <c r="HZ48" s="86" t="str">
        <f t="shared" si="68"/>
        <v>Fout</v>
      </c>
      <c r="IA48" s="86" t="str">
        <f t="shared" si="68"/>
        <v>Fout</v>
      </c>
      <c r="IB48" s="86" t="str">
        <f t="shared" si="68"/>
        <v>Fout</v>
      </c>
      <c r="IC48" s="86" t="str">
        <f t="shared" si="68"/>
        <v>Fout</v>
      </c>
      <c r="ID48" s="86" t="str">
        <f t="shared" si="68"/>
        <v>Fout</v>
      </c>
      <c r="IE48" s="86" t="str">
        <f t="shared" si="68"/>
        <v>Fout</v>
      </c>
      <c r="IF48" s="86" t="str">
        <f t="shared" si="68"/>
        <v>Fout</v>
      </c>
      <c r="IG48" s="86" t="str">
        <f t="shared" si="69"/>
        <v>Fout</v>
      </c>
      <c r="IH48" s="86" t="str">
        <f t="shared" si="69"/>
        <v>Fout</v>
      </c>
      <c r="II48" s="86" t="str">
        <f t="shared" si="69"/>
        <v>Fout</v>
      </c>
      <c r="IJ48" s="86" t="str">
        <f t="shared" si="69"/>
        <v>Fout</v>
      </c>
      <c r="IK48" s="86" t="str">
        <f t="shared" si="69"/>
        <v>Fout</v>
      </c>
      <c r="IL48" s="86" t="str">
        <f t="shared" si="69"/>
        <v>Fout</v>
      </c>
      <c r="IM48" s="86" t="str">
        <f t="shared" si="69"/>
        <v>Fout</v>
      </c>
      <c r="IN48" s="86" t="str">
        <f t="shared" si="69"/>
        <v>Fout</v>
      </c>
      <c r="IO48" s="86" t="str">
        <f t="shared" si="69"/>
        <v>Fout</v>
      </c>
      <c r="IP48" s="86" t="str">
        <f t="shared" si="69"/>
        <v>Fout</v>
      </c>
      <c r="IQ48" s="86" t="str">
        <f t="shared" si="70"/>
        <v>Fout</v>
      </c>
      <c r="IR48" s="86" t="str">
        <f t="shared" si="70"/>
        <v>Fout</v>
      </c>
      <c r="IS48" s="86" t="str">
        <f t="shared" si="70"/>
        <v>Fout</v>
      </c>
      <c r="IT48" s="86" t="str">
        <f t="shared" si="70"/>
        <v>Fout</v>
      </c>
      <c r="IU48" s="86" t="str">
        <f t="shared" si="70"/>
        <v>Fout</v>
      </c>
      <c r="IV48" s="86" t="str">
        <f t="shared" si="70"/>
        <v>Fout</v>
      </c>
      <c r="IW48" s="86" t="str">
        <f t="shared" si="70"/>
        <v>Fout</v>
      </c>
      <c r="IX48" s="86" t="str">
        <f t="shared" si="70"/>
        <v>Fout</v>
      </c>
      <c r="IY48" s="86" t="str">
        <f t="shared" si="70"/>
        <v>Fout</v>
      </c>
      <c r="IZ48" s="86" t="str">
        <f t="shared" si="70"/>
        <v>Fout</v>
      </c>
      <c r="JA48" s="86" t="str">
        <f t="shared" si="71"/>
        <v>Fout</v>
      </c>
      <c r="JB48" s="86" t="str">
        <f t="shared" si="71"/>
        <v>Fout</v>
      </c>
      <c r="JC48" s="86" t="str">
        <f t="shared" si="71"/>
        <v>Fout</v>
      </c>
      <c r="JD48" s="86" t="str">
        <f t="shared" si="71"/>
        <v>Ja</v>
      </c>
      <c r="JE48" s="86" t="str">
        <f t="shared" si="71"/>
        <v>Ja</v>
      </c>
      <c r="JF48" s="86" t="str">
        <f t="shared" si="71"/>
        <v>Ja</v>
      </c>
      <c r="JG48" s="86" t="str">
        <f t="shared" si="71"/>
        <v>Ja</v>
      </c>
      <c r="JH48" s="86" t="str">
        <f t="shared" si="71"/>
        <v>Ja</v>
      </c>
      <c r="JI48" s="86" t="str">
        <f t="shared" si="71"/>
        <v>Ja</v>
      </c>
      <c r="JJ48" s="86" t="str">
        <f t="shared" si="71"/>
        <v>Ja</v>
      </c>
      <c r="JK48" s="86" t="str">
        <f t="shared" si="72"/>
        <v>Ja</v>
      </c>
      <c r="JL48" s="86" t="str">
        <f t="shared" si="72"/>
        <v>Ja</v>
      </c>
      <c r="JM48" s="86" t="str">
        <f t="shared" si="72"/>
        <v>Ja</v>
      </c>
      <c r="JN48" s="86" t="str">
        <f t="shared" si="72"/>
        <v>Ja</v>
      </c>
      <c r="JO48" s="86" t="str">
        <f t="shared" si="72"/>
        <v>Ja</v>
      </c>
      <c r="JP48" s="86" t="str">
        <f t="shared" si="72"/>
        <v>Ja</v>
      </c>
      <c r="JQ48" s="86" t="str">
        <f t="shared" si="72"/>
        <v>Optie</v>
      </c>
      <c r="JR48" s="86" t="str">
        <f t="shared" si="72"/>
        <v>Ja</v>
      </c>
      <c r="JS48" s="86" t="str">
        <f t="shared" si="72"/>
        <v>Nee</v>
      </c>
      <c r="JT48" s="86" t="str">
        <f t="shared" si="72"/>
        <v>Ja</v>
      </c>
      <c r="JU48" s="86" t="str">
        <f t="shared" si="73"/>
        <v>Ja</v>
      </c>
      <c r="JV48" s="86" t="str">
        <f t="shared" si="73"/>
        <v>Ja</v>
      </c>
      <c r="JW48" s="86" t="str">
        <f t="shared" si="73"/>
        <v>Ja</v>
      </c>
      <c r="JX48" s="86" t="str">
        <f t="shared" si="73"/>
        <v>Ja</v>
      </c>
      <c r="JY48" s="86" t="str">
        <f t="shared" si="73"/>
        <v>Ja</v>
      </c>
      <c r="JZ48" s="86" t="str">
        <f t="shared" si="73"/>
        <v>Optie</v>
      </c>
      <c r="KA48" s="86" t="str">
        <f t="shared" si="73"/>
        <v>Optie</v>
      </c>
      <c r="KB48" s="86" t="str">
        <f t="shared" si="73"/>
        <v>Nee</v>
      </c>
      <c r="KC48" s="86" t="str">
        <f t="shared" si="73"/>
        <v>Ja</v>
      </c>
      <c r="KD48" s="86" t="str">
        <f t="shared" si="73"/>
        <v>Ja</v>
      </c>
      <c r="KE48" s="86" t="str">
        <f t="shared" si="74"/>
        <v>Nee</v>
      </c>
      <c r="KF48" s="86" t="str">
        <f t="shared" si="74"/>
        <v>Ja</v>
      </c>
      <c r="KG48" s="86" t="str">
        <f t="shared" si="74"/>
        <v>Nee</v>
      </c>
      <c r="KH48" s="86" t="str">
        <f t="shared" si="74"/>
        <v>Ja</v>
      </c>
      <c r="KI48" s="86" t="str">
        <f t="shared" si="74"/>
        <v>Optie</v>
      </c>
      <c r="KJ48" s="86" t="str">
        <f t="shared" si="74"/>
        <v>Ja</v>
      </c>
      <c r="KK48" s="86" t="str">
        <f t="shared" si="74"/>
        <v>Optie</v>
      </c>
      <c r="KL48" s="86" t="str">
        <f t="shared" si="74"/>
        <v>Ja</v>
      </c>
      <c r="KM48" s="86" t="str">
        <f t="shared" si="74"/>
        <v>Nee</v>
      </c>
      <c r="KN48" s="86" t="str">
        <f t="shared" si="74"/>
        <v>Ja</v>
      </c>
      <c r="KO48" s="86" t="str">
        <f t="shared" si="75"/>
        <v>Nee</v>
      </c>
      <c r="KP48" s="86" t="str">
        <f t="shared" si="75"/>
        <v>Nee</v>
      </c>
      <c r="KQ48" s="86" t="str">
        <f t="shared" si="75"/>
        <v>Nee</v>
      </c>
      <c r="KR48" s="86" t="str">
        <f t="shared" si="75"/>
        <v>Optie</v>
      </c>
      <c r="KS48" s="86" t="str">
        <f t="shared" si="75"/>
        <v>Ja</v>
      </c>
      <c r="KT48" s="86" t="str">
        <f t="shared" si="75"/>
        <v>Ja</v>
      </c>
      <c r="KU48" s="86" t="str">
        <f t="shared" si="75"/>
        <v>Ja</v>
      </c>
      <c r="KV48" s="86" t="str">
        <f t="shared" si="75"/>
        <v>Ja</v>
      </c>
      <c r="KW48" s="86" t="str">
        <f t="shared" si="75"/>
        <v>Ja</v>
      </c>
      <c r="KX48" s="86" t="str">
        <f t="shared" si="75"/>
        <v>Ja</v>
      </c>
      <c r="KY48" s="86" t="str">
        <f t="shared" si="76"/>
        <v>Nee</v>
      </c>
      <c r="KZ48" s="86" t="str">
        <f t="shared" si="76"/>
        <v>Nee</v>
      </c>
      <c r="LA48" s="86" t="str">
        <f t="shared" si="76"/>
        <v>Optie</v>
      </c>
      <c r="LB48" s="86" t="str">
        <f t="shared" si="76"/>
        <v>Nee</v>
      </c>
      <c r="LC48" s="86" t="str">
        <f t="shared" si="76"/>
        <v>Fout</v>
      </c>
      <c r="LD48" s="86" t="str">
        <f t="shared" si="76"/>
        <v>Fout</v>
      </c>
      <c r="LE48" s="86" t="str">
        <f t="shared" si="76"/>
        <v>Fout</v>
      </c>
      <c r="LF48" s="86" t="str">
        <f t="shared" si="76"/>
        <v>Fout</v>
      </c>
      <c r="LG48" s="86" t="str">
        <f t="shared" si="76"/>
        <v>Fout</v>
      </c>
      <c r="LH48" s="86" t="str">
        <f t="shared" si="76"/>
        <v>Fout</v>
      </c>
      <c r="LI48" s="86" t="str">
        <f t="shared" si="77"/>
        <v>Fout</v>
      </c>
      <c r="LJ48" s="86" t="str">
        <f t="shared" si="77"/>
        <v>Fout</v>
      </c>
      <c r="LK48" s="86" t="str">
        <f t="shared" si="77"/>
        <v>Fout</v>
      </c>
      <c r="LL48" s="86" t="str">
        <f t="shared" si="77"/>
        <v>Fout</v>
      </c>
      <c r="LM48" s="86" t="str">
        <f t="shared" si="77"/>
        <v>Fout</v>
      </c>
      <c r="LN48" s="86" t="str">
        <f t="shared" si="77"/>
        <v>Fout</v>
      </c>
      <c r="LO48" s="86" t="str">
        <f t="shared" si="77"/>
        <v>Fout</v>
      </c>
      <c r="LP48" s="86" t="str">
        <f t="shared" si="77"/>
        <v>Fout</v>
      </c>
      <c r="LQ48" s="86" t="str">
        <f t="shared" si="77"/>
        <v>Fout</v>
      </c>
      <c r="LR48" s="86" t="str">
        <f t="shared" si="77"/>
        <v>Fout</v>
      </c>
      <c r="LS48" s="86" t="str">
        <f t="shared" si="78"/>
        <v>Fout</v>
      </c>
      <c r="LT48" s="86" t="str">
        <f t="shared" si="78"/>
        <v>Fout</v>
      </c>
      <c r="LU48" s="86" t="str">
        <f t="shared" si="78"/>
        <v>Fout</v>
      </c>
      <c r="LV48" s="86" t="str">
        <f t="shared" si="78"/>
        <v>Fout</v>
      </c>
      <c r="LW48" s="86" t="str">
        <f t="shared" si="78"/>
        <v>Fout</v>
      </c>
      <c r="LX48" s="86" t="str">
        <f t="shared" si="78"/>
        <v>Fout</v>
      </c>
      <c r="LY48" s="86" t="str">
        <f t="shared" si="78"/>
        <v>Fout</v>
      </c>
      <c r="LZ48" s="86" t="str">
        <f t="shared" si="78"/>
        <v>Fout</v>
      </c>
      <c r="MA48" s="86" t="str">
        <f t="shared" si="78"/>
        <v>Fout</v>
      </c>
      <c r="MB48" s="86" t="str">
        <f t="shared" si="78"/>
        <v>Fout</v>
      </c>
      <c r="MC48" s="86" t="str">
        <f t="shared" si="79"/>
        <v>Fout</v>
      </c>
      <c r="MD48" s="86" t="str">
        <f t="shared" si="79"/>
        <v>Fout</v>
      </c>
      <c r="ME48" s="86" t="str">
        <f t="shared" si="79"/>
        <v>Fout</v>
      </c>
      <c r="MF48" s="86" t="str">
        <f t="shared" si="79"/>
        <v>Fout</v>
      </c>
      <c r="MG48" s="86" t="str">
        <f t="shared" si="79"/>
        <v>Fout</v>
      </c>
      <c r="MH48" s="86" t="str">
        <f t="shared" si="79"/>
        <v>Fout</v>
      </c>
      <c r="MI48" s="86" t="str">
        <f t="shared" si="79"/>
        <v>Fout</v>
      </c>
      <c r="MJ48" s="86" t="str">
        <f t="shared" si="79"/>
        <v>Fout</v>
      </c>
      <c r="MK48" s="86" t="str">
        <f t="shared" si="79"/>
        <v>Fout</v>
      </c>
      <c r="ML48" s="86" t="str">
        <f t="shared" si="79"/>
        <v>Fout</v>
      </c>
      <c r="MM48" s="86" t="str">
        <f t="shared" si="80"/>
        <v>Fout</v>
      </c>
      <c r="MN48" s="86" t="str">
        <f t="shared" si="80"/>
        <v>Fout</v>
      </c>
      <c r="MO48" s="86" t="str">
        <f t="shared" si="80"/>
        <v>Fout</v>
      </c>
      <c r="MP48" s="86" t="str">
        <f t="shared" si="80"/>
        <v>Fout</v>
      </c>
      <c r="MQ48" s="86" t="str">
        <f t="shared" si="80"/>
        <v>Fout</v>
      </c>
      <c r="MR48" s="86" t="str">
        <f t="shared" si="80"/>
        <v>Fout</v>
      </c>
      <c r="MS48" s="86" t="str">
        <f t="shared" si="80"/>
        <v>Fout</v>
      </c>
      <c r="MT48" s="86" t="str">
        <f t="shared" si="80"/>
        <v>Fout</v>
      </c>
      <c r="MU48" s="86" t="str">
        <f t="shared" si="80"/>
        <v>Fout</v>
      </c>
      <c r="MV48" s="86" t="str">
        <f t="shared" si="80"/>
        <v>Fout</v>
      </c>
      <c r="MW48" s="86" t="str">
        <f t="shared" si="81"/>
        <v>Fout</v>
      </c>
      <c r="MX48" s="86" t="str">
        <f t="shared" si="81"/>
        <v>Fout</v>
      </c>
      <c r="MY48" s="86" t="str">
        <f t="shared" si="81"/>
        <v>Fout</v>
      </c>
      <c r="MZ48" s="86" t="str">
        <f t="shared" si="81"/>
        <v>Fout</v>
      </c>
      <c r="NA48" s="86" t="str">
        <f t="shared" si="81"/>
        <v>Fout</v>
      </c>
      <c r="NB48" s="86" t="str">
        <f t="shared" si="81"/>
        <v>Fout</v>
      </c>
      <c r="NC48" s="86" t="str">
        <f t="shared" si="81"/>
        <v>Fout</v>
      </c>
      <c r="ND48" s="86" t="str">
        <f t="shared" si="81"/>
        <v>Ja</v>
      </c>
      <c r="NE48" s="86" t="str">
        <f t="shared" si="81"/>
        <v>Ja</v>
      </c>
      <c r="NF48" s="86" t="str">
        <f t="shared" si="81"/>
        <v>Ja</v>
      </c>
      <c r="NG48" s="86" t="str">
        <f t="shared" si="82"/>
        <v>Optie</v>
      </c>
      <c r="NH48" s="86" t="str">
        <f t="shared" si="82"/>
        <v>Ja</v>
      </c>
      <c r="NI48" s="86" t="str">
        <f t="shared" si="82"/>
        <v>Ja</v>
      </c>
      <c r="NJ48" s="86" t="str">
        <f t="shared" si="82"/>
        <v>Ja</v>
      </c>
      <c r="NK48" s="86" t="str">
        <f t="shared" si="82"/>
        <v>Ja</v>
      </c>
      <c r="NL48" s="86" t="str">
        <f t="shared" si="82"/>
        <v>Ja</v>
      </c>
      <c r="NM48" s="86" t="str">
        <f t="shared" si="82"/>
        <v>Optie</v>
      </c>
      <c r="NN48" s="86" t="str">
        <f t="shared" si="82"/>
        <v>Ja</v>
      </c>
      <c r="NO48" s="86" t="str">
        <f t="shared" si="82"/>
        <v>Ja</v>
      </c>
      <c r="NP48" s="86" t="str">
        <f t="shared" si="82"/>
        <v>Ja</v>
      </c>
      <c r="NQ48" s="86" t="str">
        <f t="shared" si="83"/>
        <v>Optie</v>
      </c>
      <c r="NR48" s="86" t="str">
        <f t="shared" si="83"/>
        <v>Optie</v>
      </c>
      <c r="NS48" s="86" t="str">
        <f t="shared" si="83"/>
        <v>Ja</v>
      </c>
      <c r="NT48" s="86" t="str">
        <f t="shared" si="83"/>
        <v>Ja</v>
      </c>
      <c r="NU48" s="86" t="str">
        <f t="shared" si="83"/>
        <v>Ja</v>
      </c>
      <c r="NV48" s="86" t="str">
        <f t="shared" si="83"/>
        <v>Ja</v>
      </c>
      <c r="NW48" s="86" t="str">
        <f t="shared" si="83"/>
        <v>Optie</v>
      </c>
      <c r="NX48" s="86" t="str">
        <f t="shared" si="83"/>
        <v>Ja</v>
      </c>
      <c r="NY48" s="86" t="str">
        <f t="shared" si="83"/>
        <v>Ja</v>
      </c>
      <c r="NZ48" s="86" t="str">
        <f t="shared" si="83"/>
        <v>Ja</v>
      </c>
      <c r="OA48" s="86" t="str">
        <f t="shared" si="84"/>
        <v>Ja</v>
      </c>
      <c r="OB48" s="86" t="str">
        <f t="shared" si="84"/>
        <v>Ja</v>
      </c>
      <c r="OC48" s="86" t="str">
        <f t="shared" si="84"/>
        <v>Ja</v>
      </c>
      <c r="OD48" s="86" t="str">
        <f t="shared" si="84"/>
        <v>Optie</v>
      </c>
      <c r="OE48" s="86" t="str">
        <f t="shared" si="84"/>
        <v>Ja</v>
      </c>
      <c r="OF48" s="86" t="str">
        <f t="shared" si="84"/>
        <v>Ja</v>
      </c>
      <c r="OG48" s="86" t="str">
        <f t="shared" si="84"/>
        <v>Ja</v>
      </c>
      <c r="OH48" s="86" t="str">
        <f t="shared" si="84"/>
        <v>Ja</v>
      </c>
      <c r="OI48" s="86" t="str">
        <f t="shared" si="84"/>
        <v>Ja</v>
      </c>
      <c r="OJ48" s="86" t="str">
        <f t="shared" si="84"/>
        <v>Ja</v>
      </c>
      <c r="OK48" s="86" t="str">
        <f t="shared" si="85"/>
        <v>Ja</v>
      </c>
      <c r="OL48" s="86" t="str">
        <f t="shared" si="85"/>
        <v>Ja</v>
      </c>
      <c r="OM48" s="86" t="str">
        <f t="shared" si="85"/>
        <v>Optie</v>
      </c>
      <c r="ON48" s="86" t="str">
        <f t="shared" si="85"/>
        <v>Ja</v>
      </c>
      <c r="OO48" s="86" t="str">
        <f t="shared" si="85"/>
        <v>Optie</v>
      </c>
      <c r="OP48" s="86" t="str">
        <f t="shared" si="85"/>
        <v>Ja</v>
      </c>
      <c r="OQ48" s="86" t="str">
        <f t="shared" si="85"/>
        <v>Nee</v>
      </c>
      <c r="OR48" s="86" t="str">
        <f t="shared" si="85"/>
        <v>Optie</v>
      </c>
      <c r="OS48" s="86" t="str">
        <f t="shared" si="85"/>
        <v>Ja</v>
      </c>
      <c r="OT48" s="86" t="str">
        <f t="shared" si="85"/>
        <v>Ja</v>
      </c>
      <c r="OU48" s="86" t="str">
        <f t="shared" si="86"/>
        <v>Ja</v>
      </c>
      <c r="OV48" s="86" t="str">
        <f t="shared" si="86"/>
        <v>Ja</v>
      </c>
      <c r="OW48" s="86" t="str">
        <f t="shared" si="86"/>
        <v>Optie</v>
      </c>
      <c r="OX48" s="86" t="str">
        <f t="shared" si="86"/>
        <v>Ja</v>
      </c>
      <c r="OY48" s="86" t="str">
        <f t="shared" si="86"/>
        <v>Ja</v>
      </c>
      <c r="OZ48" s="86" t="str">
        <f t="shared" si="86"/>
        <v>Ja</v>
      </c>
      <c r="PA48" s="86" t="str">
        <f t="shared" si="86"/>
        <v>Ja</v>
      </c>
      <c r="PB48" s="86" t="str">
        <f t="shared" si="86"/>
        <v>Ja</v>
      </c>
      <c r="PC48" s="86" t="str">
        <f t="shared" si="86"/>
        <v>Ja</v>
      </c>
      <c r="PD48" s="86" t="str">
        <f t="shared" si="86"/>
        <v>Ja</v>
      </c>
      <c r="PE48" s="86" t="str">
        <f t="shared" si="86"/>
        <v>Ja</v>
      </c>
      <c r="PF48" s="86" t="str">
        <f t="shared" si="86"/>
        <v>Nee</v>
      </c>
    </row>
    <row r="49" spans="1:422" x14ac:dyDescent="0.25">
      <c r="A49" s="86"/>
      <c r="B49" s="225" t="s">
        <v>802</v>
      </c>
      <c r="C49" s="225" t="s">
        <v>485</v>
      </c>
      <c r="D49" s="86" t="s">
        <v>329</v>
      </c>
      <c r="E49" s="86" t="s">
        <v>485</v>
      </c>
      <c r="F49" s="86" t="s">
        <v>426</v>
      </c>
      <c r="G49" s="86" t="s">
        <v>481</v>
      </c>
      <c r="H49" s="86" t="s">
        <v>482</v>
      </c>
      <c r="I49" s="224" t="s">
        <v>485</v>
      </c>
      <c r="J49" s="224" t="s">
        <v>902</v>
      </c>
      <c r="K49" s="224" t="s">
        <v>899</v>
      </c>
      <c r="L49" s="110">
        <v>15</v>
      </c>
      <c r="M49" s="224"/>
      <c r="N49" s="224"/>
      <c r="O49" s="224"/>
      <c r="P49" s="223" t="s">
        <v>508</v>
      </c>
      <c r="Q49" s="86" t="str">
        <f t="shared" si="47"/>
        <v>Ja</v>
      </c>
      <c r="R49" s="86" t="str">
        <f t="shared" si="47"/>
        <v>Ja</v>
      </c>
      <c r="S49" s="86" t="str">
        <f t="shared" si="47"/>
        <v>Optie</v>
      </c>
      <c r="T49" s="86" t="str">
        <f t="shared" si="47"/>
        <v>Ja</v>
      </c>
      <c r="U49" s="86" t="str">
        <f t="shared" si="47"/>
        <v>Ja</v>
      </c>
      <c r="V49" s="86" t="str">
        <f t="shared" si="47"/>
        <v>Ja</v>
      </c>
      <c r="W49" s="86" t="str">
        <f t="shared" si="47"/>
        <v>Optie</v>
      </c>
      <c r="X49" s="86" t="str">
        <f t="shared" si="47"/>
        <v>Ja</v>
      </c>
      <c r="Y49" s="86" t="str">
        <f t="shared" si="47"/>
        <v>Optie</v>
      </c>
      <c r="Z49" s="86" t="str">
        <f t="shared" si="47"/>
        <v>Optie</v>
      </c>
      <c r="AA49" s="86" t="str">
        <f t="shared" si="48"/>
        <v>Optie</v>
      </c>
      <c r="AB49" s="86" t="str">
        <f t="shared" si="48"/>
        <v>Fout</v>
      </c>
      <c r="AC49" s="86" t="str">
        <f t="shared" si="48"/>
        <v>Fout</v>
      </c>
      <c r="AD49" s="86" t="str">
        <f t="shared" si="48"/>
        <v>Fout</v>
      </c>
      <c r="AE49" s="86" t="str">
        <f t="shared" si="48"/>
        <v>Fout</v>
      </c>
      <c r="AF49" s="86" t="str">
        <f t="shared" si="48"/>
        <v>Fout</v>
      </c>
      <c r="AG49" s="86" t="str">
        <f t="shared" si="48"/>
        <v>Fout</v>
      </c>
      <c r="AH49" s="86" t="str">
        <f t="shared" si="48"/>
        <v>Fout</v>
      </c>
      <c r="AI49" s="86" t="str">
        <f t="shared" si="48"/>
        <v>Fout</v>
      </c>
      <c r="AJ49" s="86" t="str">
        <f t="shared" si="48"/>
        <v>Fout</v>
      </c>
      <c r="AK49" s="86" t="str">
        <f t="shared" si="49"/>
        <v>Fout</v>
      </c>
      <c r="AL49" s="86" t="str">
        <f t="shared" si="49"/>
        <v>Fout</v>
      </c>
      <c r="AM49" s="86" t="str">
        <f t="shared" si="49"/>
        <v>Fout</v>
      </c>
      <c r="AN49" s="86" t="str">
        <f t="shared" si="49"/>
        <v>Fout</v>
      </c>
      <c r="AO49" s="86" t="str">
        <f t="shared" si="49"/>
        <v>Fout</v>
      </c>
      <c r="AP49" s="86" t="str">
        <f t="shared" si="49"/>
        <v>Fout</v>
      </c>
      <c r="AQ49" s="86" t="str">
        <f t="shared" si="49"/>
        <v>Fout</v>
      </c>
      <c r="AR49" s="86" t="str">
        <f t="shared" si="49"/>
        <v>Fout</v>
      </c>
      <c r="AS49" s="86" t="str">
        <f t="shared" si="49"/>
        <v>Fout</v>
      </c>
      <c r="AT49" s="86" t="str">
        <f t="shared" si="49"/>
        <v>Ja</v>
      </c>
      <c r="AU49" s="86" t="str">
        <f t="shared" si="50"/>
        <v>Nee</v>
      </c>
      <c r="AV49" s="86" t="str">
        <f t="shared" si="50"/>
        <v>Ja</v>
      </c>
      <c r="AW49" s="86" t="str">
        <f t="shared" si="50"/>
        <v>Ja</v>
      </c>
      <c r="AX49" s="86" t="str">
        <f t="shared" si="50"/>
        <v>Ja</v>
      </c>
      <c r="AY49" s="86" t="str">
        <f t="shared" si="50"/>
        <v>Fout</v>
      </c>
      <c r="AZ49" s="86" t="str">
        <f t="shared" si="50"/>
        <v>Fout</v>
      </c>
      <c r="BA49" s="86" t="str">
        <f t="shared" si="50"/>
        <v>Fout</v>
      </c>
      <c r="BB49" s="86" t="str">
        <f t="shared" si="50"/>
        <v>Fout</v>
      </c>
      <c r="BC49" s="86" t="str">
        <f t="shared" si="50"/>
        <v>Fout</v>
      </c>
      <c r="BD49" s="86" t="str">
        <f t="shared" si="50"/>
        <v>Fout</v>
      </c>
      <c r="BE49" s="86" t="str">
        <f t="shared" si="51"/>
        <v>Fout</v>
      </c>
      <c r="BF49" s="86" t="str">
        <f t="shared" si="51"/>
        <v>Fout</v>
      </c>
      <c r="BG49" s="86" t="str">
        <f t="shared" si="51"/>
        <v>Fout</v>
      </c>
      <c r="BH49" s="86" t="str">
        <f t="shared" si="51"/>
        <v>Fout</v>
      </c>
      <c r="BI49" s="86" t="str">
        <f t="shared" si="51"/>
        <v>Fout</v>
      </c>
      <c r="BJ49" s="86" t="str">
        <f t="shared" si="51"/>
        <v>Fout</v>
      </c>
      <c r="BK49" s="86" t="str">
        <f t="shared" si="51"/>
        <v>Fout</v>
      </c>
      <c r="BL49" s="86" t="str">
        <f t="shared" si="51"/>
        <v>Fout</v>
      </c>
      <c r="BM49" s="86" t="str">
        <f t="shared" si="51"/>
        <v>Fout</v>
      </c>
      <c r="BN49" s="86" t="str">
        <f t="shared" si="51"/>
        <v>Fout</v>
      </c>
      <c r="BO49" s="86" t="str">
        <f t="shared" si="52"/>
        <v>Fout</v>
      </c>
      <c r="BP49" s="86" t="str">
        <f t="shared" si="52"/>
        <v>Fout</v>
      </c>
      <c r="BQ49" s="86" t="str">
        <f t="shared" si="52"/>
        <v>Fout</v>
      </c>
      <c r="BR49" s="86" t="str">
        <f t="shared" si="52"/>
        <v>Fout</v>
      </c>
      <c r="BS49" s="86" t="str">
        <f t="shared" si="52"/>
        <v>Fout</v>
      </c>
      <c r="BT49" s="86" t="str">
        <f t="shared" si="52"/>
        <v>Fout</v>
      </c>
      <c r="BU49" s="86" t="str">
        <f t="shared" si="52"/>
        <v>Fout</v>
      </c>
      <c r="BV49" s="86" t="str">
        <f t="shared" si="52"/>
        <v>Fout</v>
      </c>
      <c r="BW49" s="86" t="str">
        <f t="shared" si="52"/>
        <v>Fout</v>
      </c>
      <c r="BX49" s="86" t="str">
        <f t="shared" si="52"/>
        <v>Fout</v>
      </c>
      <c r="BY49" s="86" t="str">
        <f t="shared" si="53"/>
        <v>Fout</v>
      </c>
      <c r="BZ49" s="86" t="str">
        <f t="shared" si="53"/>
        <v>Fout</v>
      </c>
      <c r="CA49" s="86" t="str">
        <f t="shared" si="53"/>
        <v>Fout</v>
      </c>
      <c r="CB49" s="86" t="str">
        <f t="shared" si="53"/>
        <v>Fout</v>
      </c>
      <c r="CC49" s="86" t="str">
        <f t="shared" si="53"/>
        <v>Fout</v>
      </c>
      <c r="CD49" s="86" t="str">
        <f t="shared" si="53"/>
        <v>Fout</v>
      </c>
      <c r="CE49" s="86" t="str">
        <f t="shared" si="53"/>
        <v>Fout</v>
      </c>
      <c r="CF49" s="86" t="str">
        <f t="shared" si="53"/>
        <v>Fout</v>
      </c>
      <c r="CG49" s="86" t="str">
        <f t="shared" si="53"/>
        <v>Fout</v>
      </c>
      <c r="CH49" s="86" t="str">
        <f t="shared" si="53"/>
        <v>Fout</v>
      </c>
      <c r="CI49" s="86" t="str">
        <f t="shared" si="54"/>
        <v>Fout</v>
      </c>
      <c r="CJ49" s="86" t="str">
        <f t="shared" si="54"/>
        <v>Ja</v>
      </c>
      <c r="CK49" s="86" t="str">
        <f t="shared" si="54"/>
        <v>Ja</v>
      </c>
      <c r="CL49" s="86" t="str">
        <f t="shared" si="54"/>
        <v>Ja</v>
      </c>
      <c r="CM49" s="86" t="str">
        <f t="shared" si="54"/>
        <v>Ja</v>
      </c>
      <c r="CN49" s="86" t="str">
        <f t="shared" si="54"/>
        <v>Ja</v>
      </c>
      <c r="CO49" s="86" t="str">
        <f t="shared" si="54"/>
        <v>Ja</v>
      </c>
      <c r="CP49" s="86" t="str">
        <f t="shared" si="54"/>
        <v>Ja</v>
      </c>
      <c r="CQ49" s="86" t="str">
        <f t="shared" si="54"/>
        <v>Ja</v>
      </c>
      <c r="CR49" s="86" t="str">
        <f t="shared" si="54"/>
        <v>Nee</v>
      </c>
      <c r="CS49" s="86" t="str">
        <f t="shared" si="55"/>
        <v>Nee</v>
      </c>
      <c r="CT49" s="86" t="str">
        <f t="shared" si="55"/>
        <v>Ja</v>
      </c>
      <c r="CU49" s="86" t="str">
        <f t="shared" si="55"/>
        <v>Ja</v>
      </c>
      <c r="CV49" s="86" t="str">
        <f t="shared" si="55"/>
        <v>Optie</v>
      </c>
      <c r="CW49" s="86" t="str">
        <f t="shared" si="55"/>
        <v>Ja</v>
      </c>
      <c r="CX49" s="86" t="str">
        <f t="shared" si="55"/>
        <v>Ja</v>
      </c>
      <c r="CY49" s="86" t="str">
        <f t="shared" si="55"/>
        <v>Ja</v>
      </c>
      <c r="CZ49" s="86" t="str">
        <f t="shared" si="55"/>
        <v>Ja</v>
      </c>
      <c r="DA49" s="86" t="str">
        <f t="shared" si="55"/>
        <v>Ja</v>
      </c>
      <c r="DB49" s="86" t="str">
        <f t="shared" si="55"/>
        <v>Optie</v>
      </c>
      <c r="DC49" s="86" t="str">
        <f t="shared" si="56"/>
        <v>Ja</v>
      </c>
      <c r="DD49" s="86" t="str">
        <f t="shared" si="56"/>
        <v>Ja</v>
      </c>
      <c r="DE49" s="86" t="str">
        <f t="shared" si="56"/>
        <v>Ja</v>
      </c>
      <c r="DF49" s="86" t="str">
        <f t="shared" si="56"/>
        <v>Ja</v>
      </c>
      <c r="DG49" s="86" t="str">
        <f t="shared" si="56"/>
        <v>Ja</v>
      </c>
      <c r="DH49" s="86" t="str">
        <f t="shared" si="56"/>
        <v>Nee</v>
      </c>
      <c r="DI49" s="86" t="str">
        <f t="shared" si="56"/>
        <v>Ja</v>
      </c>
      <c r="DJ49" s="86" t="str">
        <f t="shared" si="56"/>
        <v>Ja</v>
      </c>
      <c r="DK49" s="86" t="str">
        <f t="shared" si="56"/>
        <v>Optie</v>
      </c>
      <c r="DL49" s="86" t="str">
        <f t="shared" si="56"/>
        <v>Ja</v>
      </c>
      <c r="DM49" s="86" t="str">
        <f t="shared" si="56"/>
        <v>Ja</v>
      </c>
      <c r="DN49" s="86" t="str">
        <f t="shared" si="56"/>
        <v>Fout</v>
      </c>
      <c r="DO49" s="86" t="str">
        <f t="shared" si="56"/>
        <v>Fout</v>
      </c>
      <c r="DP49" s="223" t="s">
        <v>893</v>
      </c>
      <c r="DQ49" s="86" t="str">
        <f t="shared" si="57"/>
        <v>Ja</v>
      </c>
      <c r="DR49" s="86" t="str">
        <f t="shared" si="57"/>
        <v>Ja</v>
      </c>
      <c r="DS49" s="86" t="str">
        <f t="shared" si="57"/>
        <v>Optie</v>
      </c>
      <c r="DT49" s="86" t="str">
        <f t="shared" si="57"/>
        <v>Ja</v>
      </c>
      <c r="DU49" s="86" t="str">
        <f t="shared" si="57"/>
        <v>Ja</v>
      </c>
      <c r="DV49" s="86" t="str">
        <f t="shared" si="57"/>
        <v>Ja</v>
      </c>
      <c r="DW49" s="86" t="str">
        <f t="shared" si="57"/>
        <v>Optie</v>
      </c>
      <c r="DX49" s="86" t="str">
        <f t="shared" si="57"/>
        <v>Ja</v>
      </c>
      <c r="DY49" s="86" t="str">
        <f t="shared" si="57"/>
        <v>Optie</v>
      </c>
      <c r="DZ49" s="86" t="str">
        <f t="shared" si="57"/>
        <v>Optie</v>
      </c>
      <c r="EA49" s="86" t="str">
        <f t="shared" si="58"/>
        <v>Ja</v>
      </c>
      <c r="EB49" s="86" t="str">
        <f t="shared" si="58"/>
        <v>Ja</v>
      </c>
      <c r="EC49" s="86" t="str">
        <f t="shared" si="58"/>
        <v>Ja</v>
      </c>
      <c r="ED49" s="86" t="str">
        <f t="shared" si="58"/>
        <v>Ja</v>
      </c>
      <c r="EE49" s="86" t="str">
        <f t="shared" si="58"/>
        <v>Ja</v>
      </c>
      <c r="EF49" s="86" t="str">
        <f t="shared" si="58"/>
        <v>Optie</v>
      </c>
      <c r="EG49" s="86" t="str">
        <f t="shared" si="58"/>
        <v>Ja</v>
      </c>
      <c r="EH49" s="86" t="str">
        <f t="shared" si="58"/>
        <v>Optie</v>
      </c>
      <c r="EI49" s="86" t="str">
        <f t="shared" si="58"/>
        <v>Ja</v>
      </c>
      <c r="EJ49" s="86" t="str">
        <f t="shared" si="58"/>
        <v>Ja</v>
      </c>
      <c r="EK49" s="86" t="str">
        <f t="shared" si="59"/>
        <v>Nee</v>
      </c>
      <c r="EL49" s="86" t="str">
        <f t="shared" si="59"/>
        <v>Ja</v>
      </c>
      <c r="EM49" s="86" t="str">
        <f t="shared" si="59"/>
        <v>Fout</v>
      </c>
      <c r="EN49" s="86" t="str">
        <f t="shared" si="59"/>
        <v>Fout</v>
      </c>
      <c r="EO49" s="86" t="str">
        <f t="shared" si="59"/>
        <v>Fout</v>
      </c>
      <c r="EP49" s="86" t="str">
        <f t="shared" si="59"/>
        <v>Fout</v>
      </c>
      <c r="EQ49" s="86" t="str">
        <f t="shared" si="59"/>
        <v>Fout</v>
      </c>
      <c r="ER49" s="86" t="str">
        <f t="shared" si="59"/>
        <v>Fout</v>
      </c>
      <c r="ES49" s="86" t="str">
        <f t="shared" si="59"/>
        <v>Fout</v>
      </c>
      <c r="ET49" s="86" t="str">
        <f t="shared" si="59"/>
        <v>Fout</v>
      </c>
      <c r="EU49" s="86" t="str">
        <f t="shared" si="60"/>
        <v>Fout</v>
      </c>
      <c r="EV49" s="86" t="str">
        <f t="shared" si="60"/>
        <v>Fout</v>
      </c>
      <c r="EW49" s="86" t="str">
        <f t="shared" si="60"/>
        <v>Fout</v>
      </c>
      <c r="EX49" s="86" t="str">
        <f t="shared" si="60"/>
        <v>Fout</v>
      </c>
      <c r="EY49" s="86" t="str">
        <f t="shared" si="60"/>
        <v>Fout</v>
      </c>
      <c r="EZ49" s="86" t="str">
        <f t="shared" si="60"/>
        <v>Fout</v>
      </c>
      <c r="FA49" s="86" t="str">
        <f t="shared" si="60"/>
        <v>Fout</v>
      </c>
      <c r="FB49" s="86" t="str">
        <f t="shared" si="60"/>
        <v>Fout</v>
      </c>
      <c r="FC49" s="86" t="str">
        <f t="shared" si="60"/>
        <v>Fout</v>
      </c>
      <c r="FD49" s="86" t="str">
        <f t="shared" si="60"/>
        <v>Fout</v>
      </c>
      <c r="FE49" s="86" t="str">
        <f t="shared" si="61"/>
        <v>Fout</v>
      </c>
      <c r="FF49" s="86" t="str">
        <f t="shared" si="61"/>
        <v>Fout</v>
      </c>
      <c r="FG49" s="86" t="str">
        <f t="shared" si="61"/>
        <v>Fout</v>
      </c>
      <c r="FH49" s="86" t="str">
        <f t="shared" si="61"/>
        <v>Fout</v>
      </c>
      <c r="FI49" s="86" t="str">
        <f t="shared" si="61"/>
        <v>Fout</v>
      </c>
      <c r="FJ49" s="86" t="str">
        <f t="shared" si="61"/>
        <v>Fout</v>
      </c>
      <c r="FK49" s="86" t="str">
        <f t="shared" si="61"/>
        <v>Fout</v>
      </c>
      <c r="FL49" s="86" t="str">
        <f t="shared" si="61"/>
        <v>Fout</v>
      </c>
      <c r="FM49" s="86" t="str">
        <f t="shared" si="61"/>
        <v>Fout</v>
      </c>
      <c r="FN49" s="86" t="str">
        <f t="shared" si="61"/>
        <v>Fout</v>
      </c>
      <c r="FO49" s="86" t="str">
        <f t="shared" si="62"/>
        <v>Fout</v>
      </c>
      <c r="FP49" s="86" t="str">
        <f t="shared" si="62"/>
        <v>Fout</v>
      </c>
      <c r="FQ49" s="86" t="str">
        <f t="shared" si="62"/>
        <v>Fout</v>
      </c>
      <c r="FR49" s="86" t="str">
        <f t="shared" si="62"/>
        <v>Fout</v>
      </c>
      <c r="FS49" s="86" t="str">
        <f t="shared" si="62"/>
        <v>Fout</v>
      </c>
      <c r="FT49" s="86" t="str">
        <f t="shared" si="62"/>
        <v>Fout</v>
      </c>
      <c r="FU49" s="86" t="str">
        <f t="shared" si="62"/>
        <v>Fout</v>
      </c>
      <c r="FV49" s="86" t="str">
        <f t="shared" si="62"/>
        <v>Fout</v>
      </c>
      <c r="FW49" s="86" t="str">
        <f t="shared" si="62"/>
        <v>Fout</v>
      </c>
      <c r="FX49" s="86" t="str">
        <f t="shared" si="62"/>
        <v>Fout</v>
      </c>
      <c r="FY49" s="86" t="str">
        <f t="shared" si="63"/>
        <v>Fout</v>
      </c>
      <c r="FZ49" s="86" t="str">
        <f t="shared" si="63"/>
        <v>Fout</v>
      </c>
      <c r="GA49" s="86" t="str">
        <f t="shared" si="63"/>
        <v>Fout</v>
      </c>
      <c r="GB49" s="86" t="str">
        <f t="shared" si="63"/>
        <v>Fout</v>
      </c>
      <c r="GC49" s="86" t="str">
        <f t="shared" si="63"/>
        <v>Fout</v>
      </c>
      <c r="GD49" s="86" t="str">
        <f t="shared" si="63"/>
        <v>Fout</v>
      </c>
      <c r="GE49" s="86" t="str">
        <f t="shared" si="63"/>
        <v>Fout</v>
      </c>
      <c r="GF49" s="86" t="str">
        <f t="shared" si="63"/>
        <v>Fout</v>
      </c>
      <c r="GG49" s="86" t="str">
        <f t="shared" si="63"/>
        <v>Fout</v>
      </c>
      <c r="GH49" s="86" t="str">
        <f t="shared" si="63"/>
        <v>Fout</v>
      </c>
      <c r="GI49" s="86" t="str">
        <f t="shared" si="64"/>
        <v>Fout</v>
      </c>
      <c r="GJ49" s="86" t="str">
        <f t="shared" si="64"/>
        <v>Fout</v>
      </c>
      <c r="GK49" s="86" t="str">
        <f t="shared" si="64"/>
        <v>Fout</v>
      </c>
      <c r="GL49" s="86" t="str">
        <f t="shared" si="64"/>
        <v>Fout</v>
      </c>
      <c r="GM49" s="86" t="str">
        <f t="shared" si="64"/>
        <v>Fout</v>
      </c>
      <c r="GN49" s="86" t="str">
        <f t="shared" si="64"/>
        <v>Fout</v>
      </c>
      <c r="GO49" s="86" t="str">
        <f t="shared" si="64"/>
        <v>Fout</v>
      </c>
      <c r="GP49" s="86" t="str">
        <f t="shared" si="64"/>
        <v>Fout</v>
      </c>
      <c r="GQ49" s="86" t="str">
        <f t="shared" si="64"/>
        <v>Fout</v>
      </c>
      <c r="GR49" s="86" t="str">
        <f t="shared" si="64"/>
        <v>Fout</v>
      </c>
      <c r="GS49" s="86" t="str">
        <f t="shared" si="65"/>
        <v>Fout</v>
      </c>
      <c r="GT49" s="86" t="str">
        <f t="shared" si="65"/>
        <v>Fout</v>
      </c>
      <c r="GU49" s="86" t="str">
        <f t="shared" si="65"/>
        <v>Fout</v>
      </c>
      <c r="GV49" s="86" t="str">
        <f t="shared" si="65"/>
        <v>Fout</v>
      </c>
      <c r="GW49" s="86" t="str">
        <f t="shared" si="65"/>
        <v>Fout</v>
      </c>
      <c r="GX49" s="86" t="str">
        <f t="shared" si="65"/>
        <v>Fout</v>
      </c>
      <c r="GY49" s="86" t="str">
        <f t="shared" si="65"/>
        <v>Fout</v>
      </c>
      <c r="GZ49" s="86" t="str">
        <f t="shared" si="65"/>
        <v>Fout</v>
      </c>
      <c r="HA49" s="86" t="str">
        <f t="shared" si="65"/>
        <v>Fout</v>
      </c>
      <c r="HB49" s="86" t="str">
        <f t="shared" si="65"/>
        <v>Fout</v>
      </c>
      <c r="HC49" s="86" t="str">
        <f t="shared" si="66"/>
        <v>Fout</v>
      </c>
      <c r="HD49" s="86" t="str">
        <f t="shared" si="66"/>
        <v>Fout</v>
      </c>
      <c r="HE49" s="86" t="str">
        <f t="shared" si="66"/>
        <v>Fout</v>
      </c>
      <c r="HF49" s="86" t="str">
        <f t="shared" si="66"/>
        <v>Fout</v>
      </c>
      <c r="HG49" s="86" t="str">
        <f t="shared" si="66"/>
        <v>Fout</v>
      </c>
      <c r="HH49" s="86" t="str">
        <f t="shared" si="66"/>
        <v>Fout</v>
      </c>
      <c r="HI49" s="86" t="str">
        <f t="shared" si="66"/>
        <v>Fout</v>
      </c>
      <c r="HJ49" s="86" t="str">
        <f t="shared" si="66"/>
        <v>Fout</v>
      </c>
      <c r="HK49" s="86" t="str">
        <f t="shared" si="66"/>
        <v>Fout</v>
      </c>
      <c r="HL49" s="86" t="str">
        <f t="shared" si="66"/>
        <v>Fout</v>
      </c>
      <c r="HM49" s="86" t="str">
        <f t="shared" si="67"/>
        <v>Fout</v>
      </c>
      <c r="HN49" s="86" t="str">
        <f t="shared" si="67"/>
        <v>Fout</v>
      </c>
      <c r="HO49" s="86" t="str">
        <f t="shared" si="67"/>
        <v>Fout</v>
      </c>
      <c r="HP49" s="86" t="str">
        <f t="shared" si="67"/>
        <v>Fout</v>
      </c>
      <c r="HQ49" s="86" t="str">
        <f t="shared" si="67"/>
        <v>Fout</v>
      </c>
      <c r="HR49" s="86" t="str">
        <f t="shared" si="67"/>
        <v>Fout</v>
      </c>
      <c r="HS49" s="86" t="str">
        <f t="shared" si="67"/>
        <v>Fout</v>
      </c>
      <c r="HT49" s="86" t="str">
        <f t="shared" si="67"/>
        <v>Fout</v>
      </c>
      <c r="HU49" s="86" t="str">
        <f t="shared" si="67"/>
        <v>Fout</v>
      </c>
      <c r="HV49" s="86" t="str">
        <f t="shared" si="67"/>
        <v>Fout</v>
      </c>
      <c r="HW49" s="86" t="str">
        <f t="shared" si="68"/>
        <v>Fout</v>
      </c>
      <c r="HX49" s="86" t="str">
        <f t="shared" si="68"/>
        <v>Fout</v>
      </c>
      <c r="HY49" s="86" t="str">
        <f t="shared" si="68"/>
        <v>Fout</v>
      </c>
      <c r="HZ49" s="86" t="str">
        <f t="shared" si="68"/>
        <v>Fout</v>
      </c>
      <c r="IA49" s="86" t="str">
        <f t="shared" si="68"/>
        <v>Fout</v>
      </c>
      <c r="IB49" s="86" t="str">
        <f t="shared" si="68"/>
        <v>Fout</v>
      </c>
      <c r="IC49" s="86" t="str">
        <f t="shared" si="68"/>
        <v>Fout</v>
      </c>
      <c r="ID49" s="86" t="str">
        <f t="shared" si="68"/>
        <v>Fout</v>
      </c>
      <c r="IE49" s="86" t="str">
        <f t="shared" si="68"/>
        <v>Fout</v>
      </c>
      <c r="IF49" s="86" t="str">
        <f t="shared" si="68"/>
        <v>Fout</v>
      </c>
      <c r="IG49" s="86" t="str">
        <f t="shared" si="69"/>
        <v>Fout</v>
      </c>
      <c r="IH49" s="86" t="str">
        <f t="shared" si="69"/>
        <v>Fout</v>
      </c>
      <c r="II49" s="86" t="str">
        <f t="shared" si="69"/>
        <v>Fout</v>
      </c>
      <c r="IJ49" s="86" t="str">
        <f t="shared" si="69"/>
        <v>Fout</v>
      </c>
      <c r="IK49" s="86" t="str">
        <f t="shared" si="69"/>
        <v>Fout</v>
      </c>
      <c r="IL49" s="86" t="str">
        <f t="shared" si="69"/>
        <v>Fout</v>
      </c>
      <c r="IM49" s="86" t="str">
        <f t="shared" si="69"/>
        <v>Fout</v>
      </c>
      <c r="IN49" s="86" t="str">
        <f t="shared" si="69"/>
        <v>Fout</v>
      </c>
      <c r="IO49" s="86" t="str">
        <f t="shared" si="69"/>
        <v>Fout</v>
      </c>
      <c r="IP49" s="86" t="str">
        <f t="shared" si="69"/>
        <v>Fout</v>
      </c>
      <c r="IQ49" s="86" t="str">
        <f t="shared" si="70"/>
        <v>Fout</v>
      </c>
      <c r="IR49" s="86" t="str">
        <f t="shared" si="70"/>
        <v>Fout</v>
      </c>
      <c r="IS49" s="86" t="str">
        <f t="shared" si="70"/>
        <v>Fout</v>
      </c>
      <c r="IT49" s="86" t="str">
        <f t="shared" si="70"/>
        <v>Fout</v>
      </c>
      <c r="IU49" s="86" t="str">
        <f t="shared" si="70"/>
        <v>Fout</v>
      </c>
      <c r="IV49" s="86" t="str">
        <f t="shared" si="70"/>
        <v>Fout</v>
      </c>
      <c r="IW49" s="86" t="str">
        <f t="shared" si="70"/>
        <v>Fout</v>
      </c>
      <c r="IX49" s="86" t="str">
        <f t="shared" si="70"/>
        <v>Fout</v>
      </c>
      <c r="IY49" s="86" t="str">
        <f t="shared" si="70"/>
        <v>Fout</v>
      </c>
      <c r="IZ49" s="86" t="str">
        <f t="shared" si="70"/>
        <v>Fout</v>
      </c>
      <c r="JA49" s="86" t="str">
        <f t="shared" si="71"/>
        <v>Fout</v>
      </c>
      <c r="JB49" s="86" t="str">
        <f t="shared" si="71"/>
        <v>Fout</v>
      </c>
      <c r="JC49" s="86" t="str">
        <f t="shared" si="71"/>
        <v>Fout</v>
      </c>
      <c r="JD49" s="86" t="str">
        <f t="shared" si="71"/>
        <v>Ja</v>
      </c>
      <c r="JE49" s="86" t="str">
        <f t="shared" si="71"/>
        <v>Ja</v>
      </c>
      <c r="JF49" s="86" t="str">
        <f t="shared" si="71"/>
        <v>Ja</v>
      </c>
      <c r="JG49" s="86" t="str">
        <f t="shared" si="71"/>
        <v>Ja</v>
      </c>
      <c r="JH49" s="86" t="str">
        <f t="shared" si="71"/>
        <v>Ja</v>
      </c>
      <c r="JI49" s="86" t="str">
        <f t="shared" si="71"/>
        <v>Ja</v>
      </c>
      <c r="JJ49" s="86" t="str">
        <f t="shared" si="71"/>
        <v>Ja</v>
      </c>
      <c r="JK49" s="86" t="str">
        <f t="shared" si="72"/>
        <v>Ja</v>
      </c>
      <c r="JL49" s="86" t="str">
        <f t="shared" si="72"/>
        <v>Ja</v>
      </c>
      <c r="JM49" s="86" t="str">
        <f t="shared" si="72"/>
        <v>Ja</v>
      </c>
      <c r="JN49" s="86" t="str">
        <f t="shared" si="72"/>
        <v>Ja</v>
      </c>
      <c r="JO49" s="86" t="str">
        <f t="shared" si="72"/>
        <v>Ja</v>
      </c>
      <c r="JP49" s="86" t="str">
        <f t="shared" si="72"/>
        <v>Ja</v>
      </c>
      <c r="JQ49" s="86" t="str">
        <f t="shared" si="72"/>
        <v>Optie</v>
      </c>
      <c r="JR49" s="86" t="str">
        <f t="shared" si="72"/>
        <v>Ja</v>
      </c>
      <c r="JS49" s="86" t="str">
        <f t="shared" si="72"/>
        <v>Nee</v>
      </c>
      <c r="JT49" s="86" t="str">
        <f t="shared" si="72"/>
        <v>Ja</v>
      </c>
      <c r="JU49" s="86" t="str">
        <f t="shared" si="73"/>
        <v>Ja</v>
      </c>
      <c r="JV49" s="86" t="str">
        <f t="shared" si="73"/>
        <v>Ja</v>
      </c>
      <c r="JW49" s="86" t="str">
        <f t="shared" si="73"/>
        <v>Ja</v>
      </c>
      <c r="JX49" s="86" t="str">
        <f t="shared" si="73"/>
        <v>Ja</v>
      </c>
      <c r="JY49" s="86" t="str">
        <f t="shared" si="73"/>
        <v>Ja</v>
      </c>
      <c r="JZ49" s="86" t="str">
        <f t="shared" si="73"/>
        <v>Optie</v>
      </c>
      <c r="KA49" s="86" t="str">
        <f t="shared" si="73"/>
        <v>Optie</v>
      </c>
      <c r="KB49" s="86" t="str">
        <f t="shared" si="73"/>
        <v>Nee</v>
      </c>
      <c r="KC49" s="86" t="str">
        <f t="shared" si="73"/>
        <v>Ja</v>
      </c>
      <c r="KD49" s="86" t="str">
        <f t="shared" si="73"/>
        <v>Ja</v>
      </c>
      <c r="KE49" s="86" t="str">
        <f t="shared" si="74"/>
        <v>Nee</v>
      </c>
      <c r="KF49" s="86" t="str">
        <f t="shared" si="74"/>
        <v>Ja</v>
      </c>
      <c r="KG49" s="86" t="str">
        <f t="shared" si="74"/>
        <v>Nee</v>
      </c>
      <c r="KH49" s="86" t="str">
        <f t="shared" si="74"/>
        <v>Ja</v>
      </c>
      <c r="KI49" s="86" t="str">
        <f t="shared" si="74"/>
        <v>Optie</v>
      </c>
      <c r="KJ49" s="86" t="str">
        <f t="shared" si="74"/>
        <v>Ja</v>
      </c>
      <c r="KK49" s="86" t="str">
        <f t="shared" si="74"/>
        <v>Optie</v>
      </c>
      <c r="KL49" s="86" t="str">
        <f t="shared" si="74"/>
        <v>Ja</v>
      </c>
      <c r="KM49" s="86" t="str">
        <f t="shared" si="74"/>
        <v>Nee</v>
      </c>
      <c r="KN49" s="86" t="str">
        <f t="shared" si="74"/>
        <v>Ja</v>
      </c>
      <c r="KO49" s="86" t="str">
        <f t="shared" si="75"/>
        <v>Nee</v>
      </c>
      <c r="KP49" s="86" t="str">
        <f t="shared" si="75"/>
        <v>Nee</v>
      </c>
      <c r="KQ49" s="86" t="str">
        <f t="shared" si="75"/>
        <v>Nee</v>
      </c>
      <c r="KR49" s="86" t="str">
        <f t="shared" si="75"/>
        <v>Optie</v>
      </c>
      <c r="KS49" s="86" t="str">
        <f t="shared" si="75"/>
        <v>Ja</v>
      </c>
      <c r="KT49" s="86" t="str">
        <f t="shared" si="75"/>
        <v>Ja</v>
      </c>
      <c r="KU49" s="86" t="str">
        <f t="shared" si="75"/>
        <v>Ja</v>
      </c>
      <c r="KV49" s="86" t="str">
        <f t="shared" si="75"/>
        <v>Ja</v>
      </c>
      <c r="KW49" s="86" t="str">
        <f t="shared" si="75"/>
        <v>Ja</v>
      </c>
      <c r="KX49" s="86" t="str">
        <f t="shared" si="75"/>
        <v>Ja</v>
      </c>
      <c r="KY49" s="86" t="str">
        <f t="shared" si="76"/>
        <v>Nee</v>
      </c>
      <c r="KZ49" s="86" t="str">
        <f t="shared" si="76"/>
        <v>Nee</v>
      </c>
      <c r="LA49" s="86" t="str">
        <f t="shared" si="76"/>
        <v>Optie</v>
      </c>
      <c r="LB49" s="86" t="str">
        <f t="shared" si="76"/>
        <v>Nee</v>
      </c>
      <c r="LC49" s="86" t="str">
        <f t="shared" si="76"/>
        <v>Fout</v>
      </c>
      <c r="LD49" s="86" t="str">
        <f t="shared" si="76"/>
        <v>Fout</v>
      </c>
      <c r="LE49" s="86" t="str">
        <f t="shared" si="76"/>
        <v>Fout</v>
      </c>
      <c r="LF49" s="86" t="str">
        <f t="shared" si="76"/>
        <v>Fout</v>
      </c>
      <c r="LG49" s="86" t="str">
        <f t="shared" si="76"/>
        <v>Fout</v>
      </c>
      <c r="LH49" s="86" t="str">
        <f t="shared" si="76"/>
        <v>Fout</v>
      </c>
      <c r="LI49" s="86" t="str">
        <f t="shared" si="77"/>
        <v>Fout</v>
      </c>
      <c r="LJ49" s="86" t="str">
        <f t="shared" si="77"/>
        <v>Fout</v>
      </c>
      <c r="LK49" s="86" t="str">
        <f t="shared" si="77"/>
        <v>Fout</v>
      </c>
      <c r="LL49" s="86" t="str">
        <f t="shared" si="77"/>
        <v>Fout</v>
      </c>
      <c r="LM49" s="86" t="str">
        <f t="shared" si="77"/>
        <v>Fout</v>
      </c>
      <c r="LN49" s="86" t="str">
        <f t="shared" si="77"/>
        <v>Fout</v>
      </c>
      <c r="LO49" s="86" t="str">
        <f t="shared" si="77"/>
        <v>Fout</v>
      </c>
      <c r="LP49" s="86" t="str">
        <f t="shared" si="77"/>
        <v>Fout</v>
      </c>
      <c r="LQ49" s="86" t="str">
        <f t="shared" si="77"/>
        <v>Fout</v>
      </c>
      <c r="LR49" s="86" t="str">
        <f t="shared" si="77"/>
        <v>Fout</v>
      </c>
      <c r="LS49" s="86" t="str">
        <f t="shared" si="78"/>
        <v>Fout</v>
      </c>
      <c r="LT49" s="86" t="str">
        <f t="shared" si="78"/>
        <v>Fout</v>
      </c>
      <c r="LU49" s="86" t="str">
        <f t="shared" si="78"/>
        <v>Fout</v>
      </c>
      <c r="LV49" s="86" t="str">
        <f t="shared" si="78"/>
        <v>Fout</v>
      </c>
      <c r="LW49" s="86" t="str">
        <f t="shared" si="78"/>
        <v>Fout</v>
      </c>
      <c r="LX49" s="86" t="str">
        <f t="shared" si="78"/>
        <v>Fout</v>
      </c>
      <c r="LY49" s="86" t="str">
        <f t="shared" si="78"/>
        <v>Fout</v>
      </c>
      <c r="LZ49" s="86" t="str">
        <f t="shared" si="78"/>
        <v>Fout</v>
      </c>
      <c r="MA49" s="86" t="str">
        <f t="shared" si="78"/>
        <v>Fout</v>
      </c>
      <c r="MB49" s="86" t="str">
        <f t="shared" si="78"/>
        <v>Fout</v>
      </c>
      <c r="MC49" s="86" t="str">
        <f t="shared" si="79"/>
        <v>Fout</v>
      </c>
      <c r="MD49" s="86" t="str">
        <f t="shared" si="79"/>
        <v>Fout</v>
      </c>
      <c r="ME49" s="86" t="str">
        <f t="shared" si="79"/>
        <v>Fout</v>
      </c>
      <c r="MF49" s="86" t="str">
        <f t="shared" si="79"/>
        <v>Fout</v>
      </c>
      <c r="MG49" s="86" t="str">
        <f t="shared" si="79"/>
        <v>Fout</v>
      </c>
      <c r="MH49" s="86" t="str">
        <f t="shared" si="79"/>
        <v>Fout</v>
      </c>
      <c r="MI49" s="86" t="str">
        <f t="shared" si="79"/>
        <v>Fout</v>
      </c>
      <c r="MJ49" s="86" t="str">
        <f t="shared" si="79"/>
        <v>Fout</v>
      </c>
      <c r="MK49" s="86" t="str">
        <f t="shared" si="79"/>
        <v>Fout</v>
      </c>
      <c r="ML49" s="86" t="str">
        <f t="shared" si="79"/>
        <v>Fout</v>
      </c>
      <c r="MM49" s="86" t="str">
        <f t="shared" si="80"/>
        <v>Fout</v>
      </c>
      <c r="MN49" s="86" t="str">
        <f t="shared" si="80"/>
        <v>Fout</v>
      </c>
      <c r="MO49" s="86" t="str">
        <f t="shared" si="80"/>
        <v>Fout</v>
      </c>
      <c r="MP49" s="86" t="str">
        <f t="shared" si="80"/>
        <v>Fout</v>
      </c>
      <c r="MQ49" s="86" t="str">
        <f t="shared" si="80"/>
        <v>Fout</v>
      </c>
      <c r="MR49" s="86" t="str">
        <f t="shared" si="80"/>
        <v>Fout</v>
      </c>
      <c r="MS49" s="86" t="str">
        <f t="shared" si="80"/>
        <v>Fout</v>
      </c>
      <c r="MT49" s="86" t="str">
        <f t="shared" si="80"/>
        <v>Fout</v>
      </c>
      <c r="MU49" s="86" t="str">
        <f t="shared" si="80"/>
        <v>Fout</v>
      </c>
      <c r="MV49" s="86" t="str">
        <f t="shared" si="80"/>
        <v>Fout</v>
      </c>
      <c r="MW49" s="86" t="str">
        <f t="shared" si="81"/>
        <v>Fout</v>
      </c>
      <c r="MX49" s="86" t="str">
        <f t="shared" si="81"/>
        <v>Fout</v>
      </c>
      <c r="MY49" s="86" t="str">
        <f t="shared" si="81"/>
        <v>Fout</v>
      </c>
      <c r="MZ49" s="86" t="str">
        <f t="shared" si="81"/>
        <v>Fout</v>
      </c>
      <c r="NA49" s="86" t="str">
        <f t="shared" si="81"/>
        <v>Fout</v>
      </c>
      <c r="NB49" s="86" t="str">
        <f t="shared" si="81"/>
        <v>Fout</v>
      </c>
      <c r="NC49" s="86" t="str">
        <f t="shared" si="81"/>
        <v>Fout</v>
      </c>
      <c r="ND49" s="86" t="str">
        <f t="shared" si="81"/>
        <v>Ja</v>
      </c>
      <c r="NE49" s="86" t="str">
        <f t="shared" si="81"/>
        <v>Ja</v>
      </c>
      <c r="NF49" s="86" t="str">
        <f t="shared" si="81"/>
        <v>Ja</v>
      </c>
      <c r="NG49" s="86" t="str">
        <f t="shared" si="82"/>
        <v>Optie</v>
      </c>
      <c r="NH49" s="86" t="str">
        <f t="shared" si="82"/>
        <v>Ja</v>
      </c>
      <c r="NI49" s="86" t="str">
        <f t="shared" si="82"/>
        <v>Ja</v>
      </c>
      <c r="NJ49" s="86" t="str">
        <f t="shared" si="82"/>
        <v>Ja</v>
      </c>
      <c r="NK49" s="86" t="str">
        <f t="shared" si="82"/>
        <v>Ja</v>
      </c>
      <c r="NL49" s="86" t="str">
        <f t="shared" si="82"/>
        <v>Ja</v>
      </c>
      <c r="NM49" s="86" t="str">
        <f t="shared" si="82"/>
        <v>Optie</v>
      </c>
      <c r="NN49" s="86" t="str">
        <f t="shared" si="82"/>
        <v>Ja</v>
      </c>
      <c r="NO49" s="86" t="str">
        <f t="shared" si="82"/>
        <v>Ja</v>
      </c>
      <c r="NP49" s="86" t="str">
        <f t="shared" si="82"/>
        <v>Ja</v>
      </c>
      <c r="NQ49" s="86" t="str">
        <f t="shared" si="83"/>
        <v>Optie</v>
      </c>
      <c r="NR49" s="86" t="str">
        <f t="shared" si="83"/>
        <v>Optie</v>
      </c>
      <c r="NS49" s="86" t="str">
        <f t="shared" si="83"/>
        <v>Ja</v>
      </c>
      <c r="NT49" s="86" t="str">
        <f t="shared" si="83"/>
        <v>Ja</v>
      </c>
      <c r="NU49" s="86" t="str">
        <f t="shared" si="83"/>
        <v>Ja</v>
      </c>
      <c r="NV49" s="86" t="str">
        <f t="shared" si="83"/>
        <v>Ja</v>
      </c>
      <c r="NW49" s="86" t="str">
        <f t="shared" si="83"/>
        <v>Optie</v>
      </c>
      <c r="NX49" s="86" t="str">
        <f t="shared" si="83"/>
        <v>Ja</v>
      </c>
      <c r="NY49" s="86" t="str">
        <f t="shared" si="83"/>
        <v>Ja</v>
      </c>
      <c r="NZ49" s="86" t="str">
        <f t="shared" si="83"/>
        <v>Ja</v>
      </c>
      <c r="OA49" s="86" t="str">
        <f t="shared" si="84"/>
        <v>Ja</v>
      </c>
      <c r="OB49" s="86" t="str">
        <f t="shared" si="84"/>
        <v>Ja</v>
      </c>
      <c r="OC49" s="86" t="str">
        <f t="shared" si="84"/>
        <v>Ja</v>
      </c>
      <c r="OD49" s="86" t="str">
        <f t="shared" si="84"/>
        <v>Optie</v>
      </c>
      <c r="OE49" s="86" t="str">
        <f t="shared" si="84"/>
        <v>Ja</v>
      </c>
      <c r="OF49" s="86" t="str">
        <f t="shared" si="84"/>
        <v>Ja</v>
      </c>
      <c r="OG49" s="86" t="str">
        <f t="shared" si="84"/>
        <v>Ja</v>
      </c>
      <c r="OH49" s="86" t="str">
        <f t="shared" si="84"/>
        <v>Ja</v>
      </c>
      <c r="OI49" s="86" t="str">
        <f t="shared" si="84"/>
        <v>Ja</v>
      </c>
      <c r="OJ49" s="86" t="str">
        <f t="shared" si="84"/>
        <v>Ja</v>
      </c>
      <c r="OK49" s="86" t="str">
        <f t="shared" si="85"/>
        <v>Ja</v>
      </c>
      <c r="OL49" s="86" t="str">
        <f t="shared" si="85"/>
        <v>Ja</v>
      </c>
      <c r="OM49" s="86" t="str">
        <f t="shared" si="85"/>
        <v>Optie</v>
      </c>
      <c r="ON49" s="86" t="str">
        <f t="shared" si="85"/>
        <v>Ja</v>
      </c>
      <c r="OO49" s="86" t="str">
        <f t="shared" si="85"/>
        <v>Optie</v>
      </c>
      <c r="OP49" s="86" t="str">
        <f t="shared" si="85"/>
        <v>Ja</v>
      </c>
      <c r="OQ49" s="86" t="str">
        <f t="shared" si="85"/>
        <v>Nee</v>
      </c>
      <c r="OR49" s="86" t="str">
        <f t="shared" si="85"/>
        <v>Optie</v>
      </c>
      <c r="OS49" s="86" t="str">
        <f t="shared" si="85"/>
        <v>Ja</v>
      </c>
      <c r="OT49" s="86" t="str">
        <f t="shared" si="85"/>
        <v>Ja</v>
      </c>
      <c r="OU49" s="86" t="str">
        <f t="shared" si="86"/>
        <v>Ja</v>
      </c>
      <c r="OV49" s="86" t="str">
        <f t="shared" si="86"/>
        <v>Ja</v>
      </c>
      <c r="OW49" s="86" t="str">
        <f t="shared" si="86"/>
        <v>Optie</v>
      </c>
      <c r="OX49" s="86" t="str">
        <f t="shared" si="86"/>
        <v>Ja</v>
      </c>
      <c r="OY49" s="86" t="str">
        <f t="shared" si="86"/>
        <v>Ja</v>
      </c>
      <c r="OZ49" s="86" t="str">
        <f t="shared" si="86"/>
        <v>Ja</v>
      </c>
      <c r="PA49" s="86" t="str">
        <f t="shared" si="86"/>
        <v>Ja</v>
      </c>
      <c r="PB49" s="86" t="str">
        <f t="shared" si="86"/>
        <v>Ja</v>
      </c>
      <c r="PC49" s="86" t="str">
        <f t="shared" si="86"/>
        <v>Ja</v>
      </c>
      <c r="PD49" s="86" t="str">
        <f t="shared" si="86"/>
        <v>Ja</v>
      </c>
      <c r="PE49" s="86" t="str">
        <f t="shared" si="86"/>
        <v>Ja</v>
      </c>
      <c r="PF49" s="86" t="str">
        <f t="shared" si="86"/>
        <v>Nee</v>
      </c>
    </row>
    <row r="50" spans="1:422" x14ac:dyDescent="0.25">
      <c r="A50" s="86"/>
      <c r="B50" s="225" t="s">
        <v>803</v>
      </c>
      <c r="C50" s="225" t="s">
        <v>485</v>
      </c>
      <c r="D50" s="86" t="s">
        <v>333</v>
      </c>
      <c r="E50" s="86" t="s">
        <v>485</v>
      </c>
      <c r="F50" s="86" t="s">
        <v>333</v>
      </c>
      <c r="G50" s="86" t="s">
        <v>481</v>
      </c>
      <c r="H50" s="86" t="s">
        <v>484</v>
      </c>
      <c r="I50" s="224" t="s">
        <v>337</v>
      </c>
      <c r="J50" s="224" t="s">
        <v>901</v>
      </c>
      <c r="K50" s="224" t="s">
        <v>894</v>
      </c>
      <c r="L50" s="110">
        <v>23</v>
      </c>
      <c r="M50" s="224"/>
      <c r="N50" s="224"/>
      <c r="O50" s="224"/>
      <c r="P50" s="223" t="s">
        <v>508</v>
      </c>
      <c r="Q50" s="86" t="str">
        <f t="shared" si="47"/>
        <v>Ja</v>
      </c>
      <c r="R50" s="86" t="str">
        <f t="shared" si="47"/>
        <v>Ja</v>
      </c>
      <c r="S50" s="86" t="str">
        <f t="shared" si="47"/>
        <v>Optie</v>
      </c>
      <c r="T50" s="86" t="str">
        <f t="shared" si="47"/>
        <v>Ja</v>
      </c>
      <c r="U50" s="86" t="str">
        <f t="shared" si="47"/>
        <v>Ja</v>
      </c>
      <c r="V50" s="86" t="str">
        <f t="shared" si="47"/>
        <v>Ja</v>
      </c>
      <c r="W50" s="86" t="str">
        <f t="shared" si="47"/>
        <v>Optie</v>
      </c>
      <c r="X50" s="86" t="str">
        <f t="shared" si="47"/>
        <v>Ja</v>
      </c>
      <c r="Y50" s="86" t="str">
        <f t="shared" si="47"/>
        <v>Optie</v>
      </c>
      <c r="Z50" s="86" t="str">
        <f t="shared" si="47"/>
        <v>Optie</v>
      </c>
      <c r="AA50" s="86" t="str">
        <f t="shared" si="48"/>
        <v>Optie</v>
      </c>
      <c r="AB50" s="86" t="str">
        <f t="shared" si="48"/>
        <v>Fout</v>
      </c>
      <c r="AC50" s="86" t="str">
        <f t="shared" si="48"/>
        <v>Fout</v>
      </c>
      <c r="AD50" s="86" t="str">
        <f t="shared" si="48"/>
        <v>Fout</v>
      </c>
      <c r="AE50" s="86" t="str">
        <f t="shared" si="48"/>
        <v>Fout</v>
      </c>
      <c r="AF50" s="86" t="str">
        <f t="shared" si="48"/>
        <v>Fout</v>
      </c>
      <c r="AG50" s="86" t="str">
        <f t="shared" si="48"/>
        <v>Fout</v>
      </c>
      <c r="AH50" s="86" t="str">
        <f t="shared" si="48"/>
        <v>Fout</v>
      </c>
      <c r="AI50" s="86" t="str">
        <f t="shared" si="48"/>
        <v>Fout</v>
      </c>
      <c r="AJ50" s="86" t="str">
        <f t="shared" si="48"/>
        <v>Fout</v>
      </c>
      <c r="AK50" s="86" t="str">
        <f t="shared" si="49"/>
        <v>Fout</v>
      </c>
      <c r="AL50" s="86" t="str">
        <f t="shared" si="49"/>
        <v>Fout</v>
      </c>
      <c r="AM50" s="86" t="str">
        <f t="shared" si="49"/>
        <v>Fout</v>
      </c>
      <c r="AN50" s="86" t="str">
        <f t="shared" si="49"/>
        <v>Fout</v>
      </c>
      <c r="AO50" s="86" t="str">
        <f t="shared" si="49"/>
        <v>Fout</v>
      </c>
      <c r="AP50" s="86" t="str">
        <f t="shared" si="49"/>
        <v>Fout</v>
      </c>
      <c r="AQ50" s="86" t="str">
        <f t="shared" si="49"/>
        <v>Fout</v>
      </c>
      <c r="AR50" s="86" t="str">
        <f t="shared" si="49"/>
        <v>Fout</v>
      </c>
      <c r="AS50" s="86" t="str">
        <f t="shared" si="49"/>
        <v>Fout</v>
      </c>
      <c r="AT50" s="86" t="str">
        <f t="shared" si="49"/>
        <v>Ja</v>
      </c>
      <c r="AU50" s="86" t="str">
        <f t="shared" si="50"/>
        <v>Nee</v>
      </c>
      <c r="AV50" s="86" t="str">
        <f t="shared" si="50"/>
        <v>Ja</v>
      </c>
      <c r="AW50" s="86" t="str">
        <f t="shared" si="50"/>
        <v>Ja</v>
      </c>
      <c r="AX50" s="86" t="str">
        <f t="shared" si="50"/>
        <v>Ja</v>
      </c>
      <c r="AY50" s="86" t="str">
        <f t="shared" si="50"/>
        <v>Fout</v>
      </c>
      <c r="AZ50" s="86" t="str">
        <f t="shared" si="50"/>
        <v>Fout</v>
      </c>
      <c r="BA50" s="86" t="str">
        <f t="shared" si="50"/>
        <v>Fout</v>
      </c>
      <c r="BB50" s="86" t="str">
        <f t="shared" si="50"/>
        <v>Fout</v>
      </c>
      <c r="BC50" s="86" t="str">
        <f t="shared" si="50"/>
        <v>Fout</v>
      </c>
      <c r="BD50" s="86" t="str">
        <f t="shared" si="50"/>
        <v>Fout</v>
      </c>
      <c r="BE50" s="86" t="str">
        <f t="shared" si="51"/>
        <v>Fout</v>
      </c>
      <c r="BF50" s="86" t="str">
        <f t="shared" si="51"/>
        <v>Fout</v>
      </c>
      <c r="BG50" s="86" t="str">
        <f t="shared" si="51"/>
        <v>Fout</v>
      </c>
      <c r="BH50" s="86" t="str">
        <f t="shared" si="51"/>
        <v>Fout</v>
      </c>
      <c r="BI50" s="86" t="str">
        <f t="shared" si="51"/>
        <v>Fout</v>
      </c>
      <c r="BJ50" s="86" t="str">
        <f t="shared" si="51"/>
        <v>Fout</v>
      </c>
      <c r="BK50" s="86" t="str">
        <f t="shared" si="51"/>
        <v>Fout</v>
      </c>
      <c r="BL50" s="86" t="str">
        <f t="shared" si="51"/>
        <v>Fout</v>
      </c>
      <c r="BM50" s="86" t="str">
        <f t="shared" si="51"/>
        <v>Fout</v>
      </c>
      <c r="BN50" s="86" t="str">
        <f t="shared" si="51"/>
        <v>Fout</v>
      </c>
      <c r="BO50" s="86" t="str">
        <f t="shared" si="52"/>
        <v>Fout</v>
      </c>
      <c r="BP50" s="86" t="str">
        <f t="shared" si="52"/>
        <v>Fout</v>
      </c>
      <c r="BQ50" s="86" t="str">
        <f t="shared" si="52"/>
        <v>Fout</v>
      </c>
      <c r="BR50" s="86" t="str">
        <f t="shared" si="52"/>
        <v>Fout</v>
      </c>
      <c r="BS50" s="86" t="str">
        <f t="shared" si="52"/>
        <v>Fout</v>
      </c>
      <c r="BT50" s="86" t="str">
        <f t="shared" si="52"/>
        <v>Fout</v>
      </c>
      <c r="BU50" s="86" t="str">
        <f t="shared" si="52"/>
        <v>Fout</v>
      </c>
      <c r="BV50" s="86" t="str">
        <f t="shared" si="52"/>
        <v>Fout</v>
      </c>
      <c r="BW50" s="86" t="str">
        <f t="shared" si="52"/>
        <v>Fout</v>
      </c>
      <c r="BX50" s="86" t="str">
        <f t="shared" si="52"/>
        <v>Fout</v>
      </c>
      <c r="BY50" s="86" t="str">
        <f t="shared" si="53"/>
        <v>Fout</v>
      </c>
      <c r="BZ50" s="86" t="str">
        <f t="shared" si="53"/>
        <v>Fout</v>
      </c>
      <c r="CA50" s="86" t="str">
        <f t="shared" si="53"/>
        <v>Fout</v>
      </c>
      <c r="CB50" s="86" t="str">
        <f t="shared" si="53"/>
        <v>Fout</v>
      </c>
      <c r="CC50" s="86" t="str">
        <f t="shared" si="53"/>
        <v>Fout</v>
      </c>
      <c r="CD50" s="86" t="str">
        <f t="shared" si="53"/>
        <v>Fout</v>
      </c>
      <c r="CE50" s="86" t="str">
        <f t="shared" si="53"/>
        <v>Fout</v>
      </c>
      <c r="CF50" s="86" t="str">
        <f t="shared" si="53"/>
        <v>Fout</v>
      </c>
      <c r="CG50" s="86" t="str">
        <f t="shared" si="53"/>
        <v>Fout</v>
      </c>
      <c r="CH50" s="86" t="str">
        <f t="shared" si="53"/>
        <v>Fout</v>
      </c>
      <c r="CI50" s="86" t="str">
        <f t="shared" si="54"/>
        <v>Fout</v>
      </c>
      <c r="CJ50" s="86" t="str">
        <f t="shared" si="54"/>
        <v>Ja</v>
      </c>
      <c r="CK50" s="86" t="str">
        <f t="shared" si="54"/>
        <v>Ja</v>
      </c>
      <c r="CL50" s="86" t="str">
        <f t="shared" si="54"/>
        <v>Ja</v>
      </c>
      <c r="CM50" s="86" t="str">
        <f t="shared" si="54"/>
        <v>Ja</v>
      </c>
      <c r="CN50" s="86" t="str">
        <f t="shared" si="54"/>
        <v>Ja</v>
      </c>
      <c r="CO50" s="86" t="str">
        <f t="shared" si="54"/>
        <v>Ja</v>
      </c>
      <c r="CP50" s="86" t="str">
        <f t="shared" si="54"/>
        <v>Ja</v>
      </c>
      <c r="CQ50" s="86" t="str">
        <f t="shared" si="54"/>
        <v>Ja</v>
      </c>
      <c r="CR50" s="86" t="str">
        <f t="shared" si="54"/>
        <v>Nee</v>
      </c>
      <c r="CS50" s="86" t="str">
        <f t="shared" si="55"/>
        <v>Nee</v>
      </c>
      <c r="CT50" s="86" t="str">
        <f t="shared" si="55"/>
        <v>Optie</v>
      </c>
      <c r="CU50" s="86" t="str">
        <f t="shared" si="55"/>
        <v>Ja</v>
      </c>
      <c r="CV50" s="86" t="str">
        <f t="shared" si="55"/>
        <v>Optie</v>
      </c>
      <c r="CW50" s="86" t="str">
        <f t="shared" si="55"/>
        <v>Ja</v>
      </c>
      <c r="CX50" s="86" t="str">
        <f t="shared" si="55"/>
        <v>Ja</v>
      </c>
      <c r="CY50" s="86" t="str">
        <f t="shared" si="55"/>
        <v>Ja</v>
      </c>
      <c r="CZ50" s="86" t="str">
        <f t="shared" si="55"/>
        <v>Fout</v>
      </c>
      <c r="DA50" s="86" t="str">
        <f t="shared" si="55"/>
        <v>Fout</v>
      </c>
      <c r="DB50" s="86" t="str">
        <f t="shared" si="55"/>
        <v>Fout</v>
      </c>
      <c r="DC50" s="86" t="str">
        <f t="shared" si="56"/>
        <v>Fout</v>
      </c>
      <c r="DD50" s="86" t="str">
        <f t="shared" si="56"/>
        <v>Fout</v>
      </c>
      <c r="DE50" s="86" t="str">
        <f t="shared" si="56"/>
        <v>Fout</v>
      </c>
      <c r="DF50" s="86" t="str">
        <f t="shared" si="56"/>
        <v>Ja</v>
      </c>
      <c r="DG50" s="86" t="str">
        <f t="shared" si="56"/>
        <v>Ja</v>
      </c>
      <c r="DH50" s="86" t="str">
        <f t="shared" si="56"/>
        <v>Nee</v>
      </c>
      <c r="DI50" s="86" t="str">
        <f t="shared" si="56"/>
        <v>Ja</v>
      </c>
      <c r="DJ50" s="86" t="str">
        <f t="shared" si="56"/>
        <v>Ja</v>
      </c>
      <c r="DK50" s="86" t="str">
        <f t="shared" si="56"/>
        <v>Optie</v>
      </c>
      <c r="DL50" s="86" t="str">
        <f t="shared" si="56"/>
        <v>Ja</v>
      </c>
      <c r="DM50" s="86" t="str">
        <f t="shared" si="56"/>
        <v>Ja</v>
      </c>
      <c r="DN50" s="86" t="str">
        <f t="shared" si="56"/>
        <v>Fout</v>
      </c>
      <c r="DO50" s="86" t="str">
        <f t="shared" si="56"/>
        <v>Fout</v>
      </c>
      <c r="DP50" s="223" t="s">
        <v>893</v>
      </c>
      <c r="DQ50" s="86" t="str">
        <f t="shared" si="57"/>
        <v>Ja</v>
      </c>
      <c r="DR50" s="86" t="str">
        <f t="shared" si="57"/>
        <v>Ja</v>
      </c>
      <c r="DS50" s="86" t="str">
        <f t="shared" si="57"/>
        <v>Optie</v>
      </c>
      <c r="DT50" s="86" t="str">
        <f t="shared" si="57"/>
        <v>Ja</v>
      </c>
      <c r="DU50" s="86" t="str">
        <f t="shared" si="57"/>
        <v>Ja</v>
      </c>
      <c r="DV50" s="86" t="str">
        <f t="shared" si="57"/>
        <v>Ja</v>
      </c>
      <c r="DW50" s="86" t="str">
        <f t="shared" si="57"/>
        <v>Optie</v>
      </c>
      <c r="DX50" s="86" t="str">
        <f t="shared" si="57"/>
        <v>Ja</v>
      </c>
      <c r="DY50" s="86" t="str">
        <f t="shared" si="57"/>
        <v>Optie</v>
      </c>
      <c r="DZ50" s="86" t="str">
        <f t="shared" si="57"/>
        <v>Optie</v>
      </c>
      <c r="EA50" s="86" t="str">
        <f t="shared" si="58"/>
        <v>Ja</v>
      </c>
      <c r="EB50" s="86" t="str">
        <f t="shared" si="58"/>
        <v>Ja</v>
      </c>
      <c r="EC50" s="86" t="str">
        <f t="shared" si="58"/>
        <v>Ja</v>
      </c>
      <c r="ED50" s="86" t="str">
        <f t="shared" si="58"/>
        <v>Ja</v>
      </c>
      <c r="EE50" s="86" t="str">
        <f t="shared" si="58"/>
        <v>Ja</v>
      </c>
      <c r="EF50" s="86" t="str">
        <f t="shared" si="58"/>
        <v>Optie</v>
      </c>
      <c r="EG50" s="86" t="str">
        <f t="shared" si="58"/>
        <v>Ja</v>
      </c>
      <c r="EH50" s="86" t="str">
        <f t="shared" si="58"/>
        <v>Optie</v>
      </c>
      <c r="EI50" s="86" t="str">
        <f t="shared" si="58"/>
        <v>Ja</v>
      </c>
      <c r="EJ50" s="86" t="str">
        <f t="shared" si="58"/>
        <v>Ja</v>
      </c>
      <c r="EK50" s="86" t="str">
        <f t="shared" si="59"/>
        <v>Nee</v>
      </c>
      <c r="EL50" s="86" t="str">
        <f t="shared" si="59"/>
        <v>Ja</v>
      </c>
      <c r="EM50" s="86" t="str">
        <f t="shared" si="59"/>
        <v>Fout</v>
      </c>
      <c r="EN50" s="86" t="str">
        <f t="shared" si="59"/>
        <v>Fout</v>
      </c>
      <c r="EO50" s="86" t="str">
        <f t="shared" si="59"/>
        <v>Fout</v>
      </c>
      <c r="EP50" s="86" t="str">
        <f t="shared" si="59"/>
        <v>Fout</v>
      </c>
      <c r="EQ50" s="86" t="str">
        <f t="shared" si="59"/>
        <v>Fout</v>
      </c>
      <c r="ER50" s="86" t="str">
        <f t="shared" si="59"/>
        <v>Fout</v>
      </c>
      <c r="ES50" s="86" t="str">
        <f t="shared" si="59"/>
        <v>Fout</v>
      </c>
      <c r="ET50" s="86" t="str">
        <f t="shared" si="59"/>
        <v>Fout</v>
      </c>
      <c r="EU50" s="86" t="str">
        <f t="shared" si="60"/>
        <v>Fout</v>
      </c>
      <c r="EV50" s="86" t="str">
        <f t="shared" si="60"/>
        <v>Fout</v>
      </c>
      <c r="EW50" s="86" t="str">
        <f t="shared" si="60"/>
        <v>Fout</v>
      </c>
      <c r="EX50" s="86" t="str">
        <f t="shared" si="60"/>
        <v>Fout</v>
      </c>
      <c r="EY50" s="86" t="str">
        <f t="shared" si="60"/>
        <v>Fout</v>
      </c>
      <c r="EZ50" s="86" t="str">
        <f t="shared" si="60"/>
        <v>Fout</v>
      </c>
      <c r="FA50" s="86" t="str">
        <f t="shared" si="60"/>
        <v>Fout</v>
      </c>
      <c r="FB50" s="86" t="str">
        <f t="shared" si="60"/>
        <v>Fout</v>
      </c>
      <c r="FC50" s="86" t="str">
        <f t="shared" si="60"/>
        <v>Fout</v>
      </c>
      <c r="FD50" s="86" t="str">
        <f t="shared" si="60"/>
        <v>Fout</v>
      </c>
      <c r="FE50" s="86" t="str">
        <f t="shared" si="61"/>
        <v>Fout</v>
      </c>
      <c r="FF50" s="86" t="str">
        <f t="shared" si="61"/>
        <v>Fout</v>
      </c>
      <c r="FG50" s="86" t="str">
        <f t="shared" si="61"/>
        <v>Fout</v>
      </c>
      <c r="FH50" s="86" t="str">
        <f t="shared" si="61"/>
        <v>Fout</v>
      </c>
      <c r="FI50" s="86" t="str">
        <f t="shared" si="61"/>
        <v>Fout</v>
      </c>
      <c r="FJ50" s="86" t="str">
        <f t="shared" si="61"/>
        <v>Fout</v>
      </c>
      <c r="FK50" s="86" t="str">
        <f t="shared" si="61"/>
        <v>Fout</v>
      </c>
      <c r="FL50" s="86" t="str">
        <f t="shared" si="61"/>
        <v>Fout</v>
      </c>
      <c r="FM50" s="86" t="str">
        <f t="shared" si="61"/>
        <v>Fout</v>
      </c>
      <c r="FN50" s="86" t="str">
        <f t="shared" si="61"/>
        <v>Fout</v>
      </c>
      <c r="FO50" s="86" t="str">
        <f t="shared" si="62"/>
        <v>Fout</v>
      </c>
      <c r="FP50" s="86" t="str">
        <f t="shared" si="62"/>
        <v>Fout</v>
      </c>
      <c r="FQ50" s="86" t="str">
        <f t="shared" si="62"/>
        <v>Fout</v>
      </c>
      <c r="FR50" s="86" t="str">
        <f t="shared" si="62"/>
        <v>Fout</v>
      </c>
      <c r="FS50" s="86" t="str">
        <f t="shared" si="62"/>
        <v>Fout</v>
      </c>
      <c r="FT50" s="86" t="str">
        <f t="shared" si="62"/>
        <v>Fout</v>
      </c>
      <c r="FU50" s="86" t="str">
        <f t="shared" si="62"/>
        <v>Fout</v>
      </c>
      <c r="FV50" s="86" t="str">
        <f t="shared" si="62"/>
        <v>Fout</v>
      </c>
      <c r="FW50" s="86" t="str">
        <f t="shared" si="62"/>
        <v>Fout</v>
      </c>
      <c r="FX50" s="86" t="str">
        <f t="shared" si="62"/>
        <v>Fout</v>
      </c>
      <c r="FY50" s="86" t="str">
        <f t="shared" si="63"/>
        <v>Fout</v>
      </c>
      <c r="FZ50" s="86" t="str">
        <f t="shared" si="63"/>
        <v>Fout</v>
      </c>
      <c r="GA50" s="86" t="str">
        <f t="shared" si="63"/>
        <v>Fout</v>
      </c>
      <c r="GB50" s="86" t="str">
        <f t="shared" si="63"/>
        <v>Fout</v>
      </c>
      <c r="GC50" s="86" t="str">
        <f t="shared" si="63"/>
        <v>Fout</v>
      </c>
      <c r="GD50" s="86" t="str">
        <f t="shared" si="63"/>
        <v>Fout</v>
      </c>
      <c r="GE50" s="86" t="str">
        <f t="shared" si="63"/>
        <v>Fout</v>
      </c>
      <c r="GF50" s="86" t="str">
        <f t="shared" si="63"/>
        <v>Fout</v>
      </c>
      <c r="GG50" s="86" t="str">
        <f t="shared" si="63"/>
        <v>Fout</v>
      </c>
      <c r="GH50" s="86" t="str">
        <f t="shared" si="63"/>
        <v>Fout</v>
      </c>
      <c r="GI50" s="86" t="str">
        <f t="shared" si="64"/>
        <v>Fout</v>
      </c>
      <c r="GJ50" s="86" t="str">
        <f t="shared" si="64"/>
        <v>Fout</v>
      </c>
      <c r="GK50" s="86" t="str">
        <f t="shared" si="64"/>
        <v>Fout</v>
      </c>
      <c r="GL50" s="86" t="str">
        <f t="shared" si="64"/>
        <v>Fout</v>
      </c>
      <c r="GM50" s="86" t="str">
        <f t="shared" si="64"/>
        <v>Fout</v>
      </c>
      <c r="GN50" s="86" t="str">
        <f t="shared" si="64"/>
        <v>Fout</v>
      </c>
      <c r="GO50" s="86" t="str">
        <f t="shared" si="64"/>
        <v>Fout</v>
      </c>
      <c r="GP50" s="86" t="str">
        <f t="shared" si="64"/>
        <v>Fout</v>
      </c>
      <c r="GQ50" s="86" t="str">
        <f t="shared" si="64"/>
        <v>Fout</v>
      </c>
      <c r="GR50" s="86" t="str">
        <f t="shared" si="64"/>
        <v>Fout</v>
      </c>
      <c r="GS50" s="86" t="str">
        <f t="shared" si="65"/>
        <v>Fout</v>
      </c>
      <c r="GT50" s="86" t="str">
        <f t="shared" si="65"/>
        <v>Fout</v>
      </c>
      <c r="GU50" s="86" t="str">
        <f t="shared" si="65"/>
        <v>Fout</v>
      </c>
      <c r="GV50" s="86" t="str">
        <f t="shared" si="65"/>
        <v>Fout</v>
      </c>
      <c r="GW50" s="86" t="str">
        <f t="shared" si="65"/>
        <v>Fout</v>
      </c>
      <c r="GX50" s="86" t="str">
        <f t="shared" si="65"/>
        <v>Fout</v>
      </c>
      <c r="GY50" s="86" t="str">
        <f t="shared" si="65"/>
        <v>Fout</v>
      </c>
      <c r="GZ50" s="86" t="str">
        <f t="shared" si="65"/>
        <v>Fout</v>
      </c>
      <c r="HA50" s="86" t="str">
        <f t="shared" si="65"/>
        <v>Fout</v>
      </c>
      <c r="HB50" s="86" t="str">
        <f t="shared" si="65"/>
        <v>Fout</v>
      </c>
      <c r="HC50" s="86" t="str">
        <f t="shared" si="66"/>
        <v>Fout</v>
      </c>
      <c r="HD50" s="86" t="str">
        <f t="shared" si="66"/>
        <v>Fout</v>
      </c>
      <c r="HE50" s="86" t="str">
        <f t="shared" si="66"/>
        <v>Fout</v>
      </c>
      <c r="HF50" s="86" t="str">
        <f t="shared" si="66"/>
        <v>Fout</v>
      </c>
      <c r="HG50" s="86" t="str">
        <f t="shared" si="66"/>
        <v>Fout</v>
      </c>
      <c r="HH50" s="86" t="str">
        <f t="shared" si="66"/>
        <v>Fout</v>
      </c>
      <c r="HI50" s="86" t="str">
        <f t="shared" si="66"/>
        <v>Fout</v>
      </c>
      <c r="HJ50" s="86" t="str">
        <f t="shared" si="66"/>
        <v>Fout</v>
      </c>
      <c r="HK50" s="86" t="str">
        <f t="shared" si="66"/>
        <v>Fout</v>
      </c>
      <c r="HL50" s="86" t="str">
        <f t="shared" si="66"/>
        <v>Fout</v>
      </c>
      <c r="HM50" s="86" t="str">
        <f t="shared" si="67"/>
        <v>Fout</v>
      </c>
      <c r="HN50" s="86" t="str">
        <f t="shared" si="67"/>
        <v>Fout</v>
      </c>
      <c r="HO50" s="86" t="str">
        <f t="shared" si="67"/>
        <v>Fout</v>
      </c>
      <c r="HP50" s="86" t="str">
        <f t="shared" si="67"/>
        <v>Fout</v>
      </c>
      <c r="HQ50" s="86" t="str">
        <f t="shared" si="67"/>
        <v>Fout</v>
      </c>
      <c r="HR50" s="86" t="str">
        <f t="shared" si="67"/>
        <v>Fout</v>
      </c>
      <c r="HS50" s="86" t="str">
        <f t="shared" si="67"/>
        <v>Fout</v>
      </c>
      <c r="HT50" s="86" t="str">
        <f t="shared" si="67"/>
        <v>Fout</v>
      </c>
      <c r="HU50" s="86" t="str">
        <f t="shared" si="67"/>
        <v>Fout</v>
      </c>
      <c r="HV50" s="86" t="str">
        <f t="shared" si="67"/>
        <v>Fout</v>
      </c>
      <c r="HW50" s="86" t="str">
        <f t="shared" si="68"/>
        <v>Fout</v>
      </c>
      <c r="HX50" s="86" t="str">
        <f t="shared" si="68"/>
        <v>Fout</v>
      </c>
      <c r="HY50" s="86" t="str">
        <f t="shared" si="68"/>
        <v>Fout</v>
      </c>
      <c r="HZ50" s="86" t="str">
        <f t="shared" si="68"/>
        <v>Fout</v>
      </c>
      <c r="IA50" s="86" t="str">
        <f t="shared" si="68"/>
        <v>Fout</v>
      </c>
      <c r="IB50" s="86" t="str">
        <f t="shared" si="68"/>
        <v>Fout</v>
      </c>
      <c r="IC50" s="86" t="str">
        <f t="shared" si="68"/>
        <v>Fout</v>
      </c>
      <c r="ID50" s="86" t="str">
        <f t="shared" si="68"/>
        <v>Fout</v>
      </c>
      <c r="IE50" s="86" t="str">
        <f t="shared" si="68"/>
        <v>Fout</v>
      </c>
      <c r="IF50" s="86" t="str">
        <f t="shared" si="68"/>
        <v>Fout</v>
      </c>
      <c r="IG50" s="86" t="str">
        <f t="shared" si="69"/>
        <v>Fout</v>
      </c>
      <c r="IH50" s="86" t="str">
        <f t="shared" si="69"/>
        <v>Fout</v>
      </c>
      <c r="II50" s="86" t="str">
        <f t="shared" si="69"/>
        <v>Fout</v>
      </c>
      <c r="IJ50" s="86" t="str">
        <f t="shared" si="69"/>
        <v>Fout</v>
      </c>
      <c r="IK50" s="86" t="str">
        <f t="shared" si="69"/>
        <v>Fout</v>
      </c>
      <c r="IL50" s="86" t="str">
        <f t="shared" si="69"/>
        <v>Fout</v>
      </c>
      <c r="IM50" s="86" t="str">
        <f t="shared" si="69"/>
        <v>Fout</v>
      </c>
      <c r="IN50" s="86" t="str">
        <f t="shared" si="69"/>
        <v>Fout</v>
      </c>
      <c r="IO50" s="86" t="str">
        <f t="shared" si="69"/>
        <v>Fout</v>
      </c>
      <c r="IP50" s="86" t="str">
        <f t="shared" si="69"/>
        <v>Fout</v>
      </c>
      <c r="IQ50" s="86" t="str">
        <f t="shared" si="70"/>
        <v>Fout</v>
      </c>
      <c r="IR50" s="86" t="str">
        <f t="shared" si="70"/>
        <v>Fout</v>
      </c>
      <c r="IS50" s="86" t="str">
        <f t="shared" si="70"/>
        <v>Fout</v>
      </c>
      <c r="IT50" s="86" t="str">
        <f t="shared" si="70"/>
        <v>Fout</v>
      </c>
      <c r="IU50" s="86" t="str">
        <f t="shared" si="70"/>
        <v>Fout</v>
      </c>
      <c r="IV50" s="86" t="str">
        <f t="shared" si="70"/>
        <v>Fout</v>
      </c>
      <c r="IW50" s="86" t="str">
        <f t="shared" si="70"/>
        <v>Fout</v>
      </c>
      <c r="IX50" s="86" t="str">
        <f t="shared" si="70"/>
        <v>Fout</v>
      </c>
      <c r="IY50" s="86" t="str">
        <f t="shared" si="70"/>
        <v>Fout</v>
      </c>
      <c r="IZ50" s="86" t="str">
        <f t="shared" si="70"/>
        <v>Fout</v>
      </c>
      <c r="JA50" s="86" t="str">
        <f t="shared" si="71"/>
        <v>Fout</v>
      </c>
      <c r="JB50" s="86" t="str">
        <f t="shared" si="71"/>
        <v>Fout</v>
      </c>
      <c r="JC50" s="86" t="str">
        <f t="shared" si="71"/>
        <v>Fout</v>
      </c>
      <c r="JD50" s="86" t="str">
        <f t="shared" si="71"/>
        <v>Ja</v>
      </c>
      <c r="JE50" s="86" t="str">
        <f t="shared" si="71"/>
        <v>Ja</v>
      </c>
      <c r="JF50" s="86" t="str">
        <f t="shared" si="71"/>
        <v>Ja</v>
      </c>
      <c r="JG50" s="86" t="str">
        <f t="shared" si="71"/>
        <v>Ja</v>
      </c>
      <c r="JH50" s="86" t="str">
        <f t="shared" si="71"/>
        <v>Ja</v>
      </c>
      <c r="JI50" s="86" t="str">
        <f t="shared" si="71"/>
        <v>Ja</v>
      </c>
      <c r="JJ50" s="86" t="str">
        <f t="shared" si="71"/>
        <v>Ja</v>
      </c>
      <c r="JK50" s="86" t="str">
        <f t="shared" si="72"/>
        <v>Ja</v>
      </c>
      <c r="JL50" s="86" t="str">
        <f t="shared" si="72"/>
        <v>Ja</v>
      </c>
      <c r="JM50" s="86" t="str">
        <f t="shared" si="72"/>
        <v>Ja</v>
      </c>
      <c r="JN50" s="86" t="str">
        <f t="shared" si="72"/>
        <v>Ja</v>
      </c>
      <c r="JO50" s="86" t="str">
        <f t="shared" si="72"/>
        <v>Ja</v>
      </c>
      <c r="JP50" s="86" t="str">
        <f t="shared" si="72"/>
        <v>Ja</v>
      </c>
      <c r="JQ50" s="86" t="str">
        <f t="shared" si="72"/>
        <v>Ja</v>
      </c>
      <c r="JR50" s="86" t="str">
        <f t="shared" si="72"/>
        <v>Ja</v>
      </c>
      <c r="JS50" s="86" t="str">
        <f t="shared" si="72"/>
        <v>Nee</v>
      </c>
      <c r="JT50" s="86" t="str">
        <f t="shared" si="72"/>
        <v>Ja</v>
      </c>
      <c r="JU50" s="86" t="str">
        <f t="shared" si="73"/>
        <v>Ja</v>
      </c>
      <c r="JV50" s="86" t="str">
        <f t="shared" si="73"/>
        <v>Ja</v>
      </c>
      <c r="JW50" s="86" t="str">
        <f t="shared" si="73"/>
        <v>Ja</v>
      </c>
      <c r="JX50" s="86" t="str">
        <f t="shared" si="73"/>
        <v>Ja</v>
      </c>
      <c r="JY50" s="86" t="str">
        <f t="shared" si="73"/>
        <v>Ja</v>
      </c>
      <c r="JZ50" s="86" t="str">
        <f t="shared" si="73"/>
        <v>Fout</v>
      </c>
      <c r="KA50" s="86" t="str">
        <f t="shared" si="73"/>
        <v>Fout</v>
      </c>
      <c r="KB50" s="86" t="str">
        <f t="shared" si="73"/>
        <v>Fout</v>
      </c>
      <c r="KC50" s="86" t="str">
        <f t="shared" si="73"/>
        <v>Fout</v>
      </c>
      <c r="KD50" s="86" t="str">
        <f t="shared" si="73"/>
        <v>Fout</v>
      </c>
      <c r="KE50" s="86" t="str">
        <f t="shared" si="74"/>
        <v>Fout</v>
      </c>
      <c r="KF50" s="86" t="str">
        <f t="shared" si="74"/>
        <v>Fout</v>
      </c>
      <c r="KG50" s="86" t="str">
        <f t="shared" si="74"/>
        <v>Fout</v>
      </c>
      <c r="KH50" s="86" t="str">
        <f t="shared" si="74"/>
        <v>Ja</v>
      </c>
      <c r="KI50" s="86" t="str">
        <f t="shared" si="74"/>
        <v>Fout</v>
      </c>
      <c r="KJ50" s="86" t="str">
        <f t="shared" si="74"/>
        <v>Fout</v>
      </c>
      <c r="KK50" s="86" t="str">
        <f t="shared" si="74"/>
        <v>Optie</v>
      </c>
      <c r="KL50" s="86" t="str">
        <f t="shared" si="74"/>
        <v>Ja</v>
      </c>
      <c r="KM50" s="86" t="str">
        <f t="shared" si="74"/>
        <v>Nee</v>
      </c>
      <c r="KN50" s="86" t="str">
        <f t="shared" si="74"/>
        <v>Ja</v>
      </c>
      <c r="KO50" s="86" t="str">
        <f t="shared" si="75"/>
        <v>Ja</v>
      </c>
      <c r="KP50" s="86" t="str">
        <f t="shared" si="75"/>
        <v>Ja</v>
      </c>
      <c r="KQ50" s="86" t="str">
        <f t="shared" si="75"/>
        <v>Ja</v>
      </c>
      <c r="KR50" s="86" t="str">
        <f t="shared" si="75"/>
        <v>Optie</v>
      </c>
      <c r="KS50" s="86" t="str">
        <f t="shared" si="75"/>
        <v>Ja</v>
      </c>
      <c r="KT50" s="86" t="str">
        <f t="shared" si="75"/>
        <v>Ja</v>
      </c>
      <c r="KU50" s="86" t="str">
        <f t="shared" si="75"/>
        <v>Ja</v>
      </c>
      <c r="KV50" s="86" t="str">
        <f t="shared" si="75"/>
        <v>Ja</v>
      </c>
      <c r="KW50" s="86" t="str">
        <f t="shared" si="75"/>
        <v>Ja</v>
      </c>
      <c r="KX50" s="86" t="str">
        <f t="shared" si="75"/>
        <v>Ja</v>
      </c>
      <c r="KY50" s="86" t="str">
        <f t="shared" si="76"/>
        <v>Nee</v>
      </c>
      <c r="KZ50" s="86" t="str">
        <f t="shared" si="76"/>
        <v>Nee</v>
      </c>
      <c r="LA50" s="86" t="str">
        <f t="shared" si="76"/>
        <v>Optie</v>
      </c>
      <c r="LB50" s="86" t="str">
        <f t="shared" si="76"/>
        <v>Nee</v>
      </c>
      <c r="LC50" s="86" t="str">
        <f t="shared" si="76"/>
        <v>Fout</v>
      </c>
      <c r="LD50" s="86" t="str">
        <f t="shared" si="76"/>
        <v>Fout</v>
      </c>
      <c r="LE50" s="86" t="str">
        <f t="shared" si="76"/>
        <v>Fout</v>
      </c>
      <c r="LF50" s="86" t="str">
        <f t="shared" si="76"/>
        <v>Fout</v>
      </c>
      <c r="LG50" s="86" t="str">
        <f t="shared" si="76"/>
        <v>Fout</v>
      </c>
      <c r="LH50" s="86" t="str">
        <f t="shared" si="76"/>
        <v>Fout</v>
      </c>
      <c r="LI50" s="86" t="str">
        <f t="shared" si="77"/>
        <v>Fout</v>
      </c>
      <c r="LJ50" s="86" t="str">
        <f t="shared" si="77"/>
        <v>Fout</v>
      </c>
      <c r="LK50" s="86" t="str">
        <f t="shared" si="77"/>
        <v>Fout</v>
      </c>
      <c r="LL50" s="86" t="str">
        <f t="shared" si="77"/>
        <v>Fout</v>
      </c>
      <c r="LM50" s="86" t="str">
        <f t="shared" si="77"/>
        <v>Fout</v>
      </c>
      <c r="LN50" s="86" t="str">
        <f t="shared" si="77"/>
        <v>Fout</v>
      </c>
      <c r="LO50" s="86" t="str">
        <f t="shared" si="77"/>
        <v>Fout</v>
      </c>
      <c r="LP50" s="86" t="str">
        <f t="shared" si="77"/>
        <v>Fout</v>
      </c>
      <c r="LQ50" s="86" t="str">
        <f t="shared" si="77"/>
        <v>Fout</v>
      </c>
      <c r="LR50" s="86" t="str">
        <f t="shared" si="77"/>
        <v>Fout</v>
      </c>
      <c r="LS50" s="86" t="str">
        <f t="shared" si="78"/>
        <v>Fout</v>
      </c>
      <c r="LT50" s="86" t="str">
        <f t="shared" si="78"/>
        <v>Fout</v>
      </c>
      <c r="LU50" s="86" t="str">
        <f t="shared" si="78"/>
        <v>Fout</v>
      </c>
      <c r="LV50" s="86" t="str">
        <f t="shared" si="78"/>
        <v>Fout</v>
      </c>
      <c r="LW50" s="86" t="str">
        <f t="shared" si="78"/>
        <v>Fout</v>
      </c>
      <c r="LX50" s="86" t="str">
        <f t="shared" si="78"/>
        <v>Fout</v>
      </c>
      <c r="LY50" s="86" t="str">
        <f t="shared" si="78"/>
        <v>Fout</v>
      </c>
      <c r="LZ50" s="86" t="str">
        <f t="shared" si="78"/>
        <v>Fout</v>
      </c>
      <c r="MA50" s="86" t="str">
        <f t="shared" si="78"/>
        <v>Fout</v>
      </c>
      <c r="MB50" s="86" t="str">
        <f t="shared" si="78"/>
        <v>Fout</v>
      </c>
      <c r="MC50" s="86" t="str">
        <f t="shared" si="79"/>
        <v>Fout</v>
      </c>
      <c r="MD50" s="86" t="str">
        <f t="shared" si="79"/>
        <v>Fout</v>
      </c>
      <c r="ME50" s="86" t="str">
        <f t="shared" si="79"/>
        <v>Fout</v>
      </c>
      <c r="MF50" s="86" t="str">
        <f t="shared" si="79"/>
        <v>Fout</v>
      </c>
      <c r="MG50" s="86" t="str">
        <f t="shared" si="79"/>
        <v>Fout</v>
      </c>
      <c r="MH50" s="86" t="str">
        <f t="shared" si="79"/>
        <v>Fout</v>
      </c>
      <c r="MI50" s="86" t="str">
        <f t="shared" si="79"/>
        <v>Fout</v>
      </c>
      <c r="MJ50" s="86" t="str">
        <f t="shared" si="79"/>
        <v>Fout</v>
      </c>
      <c r="MK50" s="86" t="str">
        <f t="shared" si="79"/>
        <v>Fout</v>
      </c>
      <c r="ML50" s="86" t="str">
        <f t="shared" si="79"/>
        <v>Fout</v>
      </c>
      <c r="MM50" s="86" t="str">
        <f t="shared" si="80"/>
        <v>Fout</v>
      </c>
      <c r="MN50" s="86" t="str">
        <f t="shared" si="80"/>
        <v>Fout</v>
      </c>
      <c r="MO50" s="86" t="str">
        <f t="shared" si="80"/>
        <v>Fout</v>
      </c>
      <c r="MP50" s="86" t="str">
        <f t="shared" si="80"/>
        <v>Fout</v>
      </c>
      <c r="MQ50" s="86" t="str">
        <f t="shared" si="80"/>
        <v>Fout</v>
      </c>
      <c r="MR50" s="86" t="str">
        <f t="shared" si="80"/>
        <v>Fout</v>
      </c>
      <c r="MS50" s="86" t="str">
        <f t="shared" si="80"/>
        <v>Fout</v>
      </c>
      <c r="MT50" s="86" t="str">
        <f t="shared" si="80"/>
        <v>Fout</v>
      </c>
      <c r="MU50" s="86" t="str">
        <f t="shared" si="80"/>
        <v>Fout</v>
      </c>
      <c r="MV50" s="86" t="str">
        <f t="shared" si="80"/>
        <v>Fout</v>
      </c>
      <c r="MW50" s="86" t="str">
        <f t="shared" si="81"/>
        <v>Fout</v>
      </c>
      <c r="MX50" s="86" t="str">
        <f t="shared" si="81"/>
        <v>Fout</v>
      </c>
      <c r="MY50" s="86" t="str">
        <f t="shared" si="81"/>
        <v>Fout</v>
      </c>
      <c r="MZ50" s="86" t="str">
        <f t="shared" si="81"/>
        <v>Fout</v>
      </c>
      <c r="NA50" s="86" t="str">
        <f t="shared" si="81"/>
        <v>Fout</v>
      </c>
      <c r="NB50" s="86" t="str">
        <f t="shared" si="81"/>
        <v>Fout</v>
      </c>
      <c r="NC50" s="86" t="str">
        <f t="shared" si="81"/>
        <v>Fout</v>
      </c>
      <c r="ND50" s="86" t="str">
        <f t="shared" si="81"/>
        <v>Ja</v>
      </c>
      <c r="NE50" s="86" t="str">
        <f t="shared" si="81"/>
        <v>Ja</v>
      </c>
      <c r="NF50" s="86" t="str">
        <f t="shared" si="81"/>
        <v>Ja</v>
      </c>
      <c r="NG50" s="86" t="str">
        <f t="shared" si="82"/>
        <v>Optie</v>
      </c>
      <c r="NH50" s="86" t="str">
        <f t="shared" si="82"/>
        <v>Ja</v>
      </c>
      <c r="NI50" s="86" t="str">
        <f t="shared" si="82"/>
        <v>Ja</v>
      </c>
      <c r="NJ50" s="86" t="str">
        <f t="shared" si="82"/>
        <v>Ja</v>
      </c>
      <c r="NK50" s="86" t="str">
        <f t="shared" si="82"/>
        <v>Ja</v>
      </c>
      <c r="NL50" s="86" t="str">
        <f t="shared" si="82"/>
        <v>Ja</v>
      </c>
      <c r="NM50" s="86" t="str">
        <f t="shared" si="82"/>
        <v>Optie</v>
      </c>
      <c r="NN50" s="86" t="str">
        <f t="shared" si="82"/>
        <v>Ja</v>
      </c>
      <c r="NO50" s="86" t="str">
        <f t="shared" si="82"/>
        <v>Ja</v>
      </c>
      <c r="NP50" s="86" t="str">
        <f t="shared" si="82"/>
        <v>Ja</v>
      </c>
      <c r="NQ50" s="86" t="str">
        <f t="shared" si="83"/>
        <v>Optie</v>
      </c>
      <c r="NR50" s="86" t="str">
        <f t="shared" si="83"/>
        <v>Optie</v>
      </c>
      <c r="NS50" s="86" t="str">
        <f t="shared" si="83"/>
        <v>Ja</v>
      </c>
      <c r="NT50" s="86" t="str">
        <f t="shared" si="83"/>
        <v>Ja</v>
      </c>
      <c r="NU50" s="86" t="str">
        <f t="shared" si="83"/>
        <v>Ja</v>
      </c>
      <c r="NV50" s="86" t="str">
        <f t="shared" si="83"/>
        <v>Ja</v>
      </c>
      <c r="NW50" s="86" t="str">
        <f t="shared" si="83"/>
        <v>Optie</v>
      </c>
      <c r="NX50" s="86" t="str">
        <f t="shared" si="83"/>
        <v>Ja</v>
      </c>
      <c r="NY50" s="86" t="str">
        <f t="shared" si="83"/>
        <v>Ja</v>
      </c>
      <c r="NZ50" s="86" t="str">
        <f t="shared" si="83"/>
        <v>Ja</v>
      </c>
      <c r="OA50" s="86" t="str">
        <f t="shared" si="84"/>
        <v>Ja</v>
      </c>
      <c r="OB50" s="86" t="str">
        <f t="shared" si="84"/>
        <v>Ja</v>
      </c>
      <c r="OC50" s="86" t="str">
        <f t="shared" si="84"/>
        <v>Ja</v>
      </c>
      <c r="OD50" s="86" t="str">
        <f t="shared" si="84"/>
        <v>Nee</v>
      </c>
      <c r="OE50" s="86" t="str">
        <f t="shared" si="84"/>
        <v>Fout</v>
      </c>
      <c r="OF50" s="86" t="str">
        <f t="shared" si="84"/>
        <v>Fout</v>
      </c>
      <c r="OG50" s="86" t="str">
        <f t="shared" si="84"/>
        <v>Fout</v>
      </c>
      <c r="OH50" s="86" t="str">
        <f t="shared" si="84"/>
        <v>Ja</v>
      </c>
      <c r="OI50" s="86" t="str">
        <f t="shared" si="84"/>
        <v>Ja</v>
      </c>
      <c r="OJ50" s="86" t="str">
        <f t="shared" si="84"/>
        <v>Ja</v>
      </c>
      <c r="OK50" s="86" t="str">
        <f t="shared" si="85"/>
        <v>Ja</v>
      </c>
      <c r="OL50" s="86" t="str">
        <f t="shared" si="85"/>
        <v>Ja</v>
      </c>
      <c r="OM50" s="86" t="str">
        <f t="shared" si="85"/>
        <v>Optie</v>
      </c>
      <c r="ON50" s="86" t="str">
        <f t="shared" si="85"/>
        <v>Ja</v>
      </c>
      <c r="OO50" s="86" t="str">
        <f t="shared" si="85"/>
        <v>Optie</v>
      </c>
      <c r="OP50" s="86" t="str">
        <f t="shared" si="85"/>
        <v>Ja</v>
      </c>
      <c r="OQ50" s="86" t="str">
        <f t="shared" si="85"/>
        <v>Nee</v>
      </c>
      <c r="OR50" s="86" t="str">
        <f t="shared" si="85"/>
        <v>Nee</v>
      </c>
      <c r="OS50" s="86" t="str">
        <f t="shared" si="85"/>
        <v>Fout</v>
      </c>
      <c r="OT50" s="86" t="str">
        <f t="shared" si="85"/>
        <v>Fout</v>
      </c>
      <c r="OU50" s="86" t="str">
        <f t="shared" si="86"/>
        <v>Fout</v>
      </c>
      <c r="OV50" s="86" t="str">
        <f t="shared" si="86"/>
        <v>Fout</v>
      </c>
      <c r="OW50" s="86" t="str">
        <f t="shared" si="86"/>
        <v>Fout</v>
      </c>
      <c r="OX50" s="86" t="str">
        <f t="shared" si="86"/>
        <v>Fout</v>
      </c>
      <c r="OY50" s="86" t="str">
        <f t="shared" si="86"/>
        <v>Ja</v>
      </c>
      <c r="OZ50" s="86" t="str">
        <f t="shared" si="86"/>
        <v>Ja</v>
      </c>
      <c r="PA50" s="86" t="str">
        <f t="shared" si="86"/>
        <v>Ja</v>
      </c>
      <c r="PB50" s="86" t="str">
        <f t="shared" si="86"/>
        <v>Ja</v>
      </c>
      <c r="PC50" s="86" t="str">
        <f t="shared" si="86"/>
        <v>Ja</v>
      </c>
      <c r="PD50" s="86" t="str">
        <f t="shared" si="86"/>
        <v>Ja</v>
      </c>
      <c r="PE50" s="86" t="str">
        <f t="shared" si="86"/>
        <v>Ja</v>
      </c>
      <c r="PF50" s="86" t="str">
        <f t="shared" si="86"/>
        <v>Nee</v>
      </c>
    </row>
    <row r="51" spans="1:422" x14ac:dyDescent="0.25">
      <c r="A51" s="86"/>
      <c r="B51" s="225" t="s">
        <v>884</v>
      </c>
      <c r="C51" s="225" t="s">
        <v>485</v>
      </c>
      <c r="D51" s="86" t="s">
        <v>333</v>
      </c>
      <c r="E51" s="86" t="s">
        <v>485</v>
      </c>
      <c r="F51" s="86" t="s">
        <v>333</v>
      </c>
      <c r="G51" s="86" t="s">
        <v>483</v>
      </c>
      <c r="H51" s="86" t="s">
        <v>484</v>
      </c>
      <c r="I51" s="224" t="s">
        <v>337</v>
      </c>
      <c r="J51" s="224" t="s">
        <v>897</v>
      </c>
      <c r="K51" s="224" t="s">
        <v>904</v>
      </c>
      <c r="L51" s="110">
        <v>12</v>
      </c>
      <c r="M51" s="224"/>
      <c r="N51" s="224"/>
      <c r="O51" s="224"/>
      <c r="P51" s="223" t="s">
        <v>508</v>
      </c>
      <c r="Q51" s="86" t="str">
        <f t="shared" si="47"/>
        <v>Ja</v>
      </c>
      <c r="R51" s="86" t="str">
        <f t="shared" si="47"/>
        <v>Ja</v>
      </c>
      <c r="S51" s="86" t="str">
        <f t="shared" si="47"/>
        <v>Optie</v>
      </c>
      <c r="T51" s="86" t="str">
        <f t="shared" si="47"/>
        <v>Ja</v>
      </c>
      <c r="U51" s="86" t="str">
        <f t="shared" si="47"/>
        <v>Ja</v>
      </c>
      <c r="V51" s="86" t="str">
        <f t="shared" si="47"/>
        <v>Ja</v>
      </c>
      <c r="W51" s="86" t="str">
        <f t="shared" si="47"/>
        <v>Optie</v>
      </c>
      <c r="X51" s="86" t="str">
        <f t="shared" si="47"/>
        <v>Ja</v>
      </c>
      <c r="Y51" s="86" t="str">
        <f t="shared" si="47"/>
        <v>Optie</v>
      </c>
      <c r="Z51" s="86" t="str">
        <f t="shared" si="47"/>
        <v>Optie</v>
      </c>
      <c r="AA51" s="86" t="str">
        <f t="shared" si="48"/>
        <v>Optie</v>
      </c>
      <c r="AB51" s="86" t="str">
        <f t="shared" si="48"/>
        <v>Fout</v>
      </c>
      <c r="AC51" s="86" t="str">
        <f t="shared" si="48"/>
        <v>Fout</v>
      </c>
      <c r="AD51" s="86" t="str">
        <f t="shared" si="48"/>
        <v>Fout</v>
      </c>
      <c r="AE51" s="86" t="str">
        <f t="shared" si="48"/>
        <v>Fout</v>
      </c>
      <c r="AF51" s="86" t="str">
        <f t="shared" si="48"/>
        <v>Fout</v>
      </c>
      <c r="AG51" s="86" t="str">
        <f t="shared" si="48"/>
        <v>Fout</v>
      </c>
      <c r="AH51" s="86" t="str">
        <f t="shared" si="48"/>
        <v>Fout</v>
      </c>
      <c r="AI51" s="86" t="str">
        <f t="shared" si="48"/>
        <v>Fout</v>
      </c>
      <c r="AJ51" s="86" t="str">
        <f t="shared" si="48"/>
        <v>Fout</v>
      </c>
      <c r="AK51" s="86" t="str">
        <f t="shared" si="49"/>
        <v>Fout</v>
      </c>
      <c r="AL51" s="86" t="str">
        <f t="shared" si="49"/>
        <v>Fout</v>
      </c>
      <c r="AM51" s="86" t="str">
        <f t="shared" si="49"/>
        <v>Fout</v>
      </c>
      <c r="AN51" s="86" t="str">
        <f t="shared" si="49"/>
        <v>Fout</v>
      </c>
      <c r="AO51" s="86" t="str">
        <f t="shared" si="49"/>
        <v>Fout</v>
      </c>
      <c r="AP51" s="86" t="str">
        <f t="shared" si="49"/>
        <v>Fout</v>
      </c>
      <c r="AQ51" s="86" t="str">
        <f t="shared" si="49"/>
        <v>Fout</v>
      </c>
      <c r="AR51" s="86" t="str">
        <f t="shared" si="49"/>
        <v>Fout</v>
      </c>
      <c r="AS51" s="86" t="str">
        <f t="shared" si="49"/>
        <v>Fout</v>
      </c>
      <c r="AT51" s="86" t="str">
        <f t="shared" si="49"/>
        <v>Ja</v>
      </c>
      <c r="AU51" s="86" t="str">
        <f t="shared" si="50"/>
        <v>Nee</v>
      </c>
      <c r="AV51" s="86" t="str">
        <f t="shared" si="50"/>
        <v>Ja</v>
      </c>
      <c r="AW51" s="86" t="str">
        <f t="shared" si="50"/>
        <v>Ja</v>
      </c>
      <c r="AX51" s="86" t="str">
        <f t="shared" si="50"/>
        <v>Ja</v>
      </c>
      <c r="AY51" s="86" t="str">
        <f t="shared" si="50"/>
        <v>Fout</v>
      </c>
      <c r="AZ51" s="86" t="str">
        <f t="shared" si="50"/>
        <v>Fout</v>
      </c>
      <c r="BA51" s="86" t="str">
        <f t="shared" si="50"/>
        <v>Fout</v>
      </c>
      <c r="BB51" s="86" t="str">
        <f t="shared" si="50"/>
        <v>Fout</v>
      </c>
      <c r="BC51" s="86" t="str">
        <f t="shared" si="50"/>
        <v>Fout</v>
      </c>
      <c r="BD51" s="86" t="str">
        <f t="shared" si="50"/>
        <v>Fout</v>
      </c>
      <c r="BE51" s="86" t="str">
        <f t="shared" si="51"/>
        <v>Fout</v>
      </c>
      <c r="BF51" s="86" t="str">
        <f t="shared" si="51"/>
        <v>Fout</v>
      </c>
      <c r="BG51" s="86" t="str">
        <f t="shared" si="51"/>
        <v>Fout</v>
      </c>
      <c r="BH51" s="86" t="str">
        <f t="shared" si="51"/>
        <v>Fout</v>
      </c>
      <c r="BI51" s="86" t="str">
        <f t="shared" si="51"/>
        <v>Fout</v>
      </c>
      <c r="BJ51" s="86" t="str">
        <f t="shared" si="51"/>
        <v>Fout</v>
      </c>
      <c r="BK51" s="86" t="str">
        <f t="shared" si="51"/>
        <v>Fout</v>
      </c>
      <c r="BL51" s="86" t="str">
        <f t="shared" si="51"/>
        <v>Fout</v>
      </c>
      <c r="BM51" s="86" t="str">
        <f t="shared" si="51"/>
        <v>Fout</v>
      </c>
      <c r="BN51" s="86" t="str">
        <f t="shared" si="51"/>
        <v>Fout</v>
      </c>
      <c r="BO51" s="86" t="str">
        <f t="shared" si="52"/>
        <v>Fout</v>
      </c>
      <c r="BP51" s="86" t="str">
        <f t="shared" si="52"/>
        <v>Fout</v>
      </c>
      <c r="BQ51" s="86" t="str">
        <f t="shared" si="52"/>
        <v>Fout</v>
      </c>
      <c r="BR51" s="86" t="str">
        <f t="shared" si="52"/>
        <v>Fout</v>
      </c>
      <c r="BS51" s="86" t="str">
        <f t="shared" si="52"/>
        <v>Fout</v>
      </c>
      <c r="BT51" s="86" t="str">
        <f t="shared" si="52"/>
        <v>Fout</v>
      </c>
      <c r="BU51" s="86" t="str">
        <f t="shared" si="52"/>
        <v>Fout</v>
      </c>
      <c r="BV51" s="86" t="str">
        <f t="shared" si="52"/>
        <v>Fout</v>
      </c>
      <c r="BW51" s="86" t="str">
        <f t="shared" si="52"/>
        <v>Fout</v>
      </c>
      <c r="BX51" s="86" t="str">
        <f t="shared" si="52"/>
        <v>Fout</v>
      </c>
      <c r="BY51" s="86" t="str">
        <f t="shared" si="53"/>
        <v>Fout</v>
      </c>
      <c r="BZ51" s="86" t="str">
        <f t="shared" si="53"/>
        <v>Fout</v>
      </c>
      <c r="CA51" s="86" t="str">
        <f t="shared" si="53"/>
        <v>Fout</v>
      </c>
      <c r="CB51" s="86" t="str">
        <f t="shared" si="53"/>
        <v>Fout</v>
      </c>
      <c r="CC51" s="86" t="str">
        <f t="shared" si="53"/>
        <v>Fout</v>
      </c>
      <c r="CD51" s="86" t="str">
        <f t="shared" si="53"/>
        <v>Fout</v>
      </c>
      <c r="CE51" s="86" t="str">
        <f t="shared" si="53"/>
        <v>Fout</v>
      </c>
      <c r="CF51" s="86" t="str">
        <f t="shared" si="53"/>
        <v>Fout</v>
      </c>
      <c r="CG51" s="86" t="str">
        <f t="shared" si="53"/>
        <v>Fout</v>
      </c>
      <c r="CH51" s="86" t="str">
        <f t="shared" si="53"/>
        <v>Fout</v>
      </c>
      <c r="CI51" s="86" t="str">
        <f t="shared" si="54"/>
        <v>Fout</v>
      </c>
      <c r="CJ51" s="86" t="str">
        <f t="shared" si="54"/>
        <v>Ja</v>
      </c>
      <c r="CK51" s="86" t="str">
        <f t="shared" si="54"/>
        <v>Ja</v>
      </c>
      <c r="CL51" s="86" t="str">
        <f t="shared" si="54"/>
        <v>Ja</v>
      </c>
      <c r="CM51" s="86" t="str">
        <f t="shared" si="54"/>
        <v>Ja</v>
      </c>
      <c r="CN51" s="86" t="str">
        <f t="shared" si="54"/>
        <v>Ja</v>
      </c>
      <c r="CO51" s="86" t="str">
        <f t="shared" si="54"/>
        <v>Ja</v>
      </c>
      <c r="CP51" s="86" t="str">
        <f t="shared" si="54"/>
        <v>Ja</v>
      </c>
      <c r="CQ51" s="86" t="str">
        <f t="shared" si="54"/>
        <v>Ja</v>
      </c>
      <c r="CR51" s="86" t="str">
        <f t="shared" si="54"/>
        <v>Nee</v>
      </c>
      <c r="CS51" s="86" t="str">
        <f t="shared" si="55"/>
        <v>Nee</v>
      </c>
      <c r="CT51" s="86" t="str">
        <f t="shared" si="55"/>
        <v>Optie</v>
      </c>
      <c r="CU51" s="86" t="str">
        <f t="shared" si="55"/>
        <v>Ja</v>
      </c>
      <c r="CV51" s="86" t="str">
        <f t="shared" si="55"/>
        <v>Optie</v>
      </c>
      <c r="CW51" s="86" t="str">
        <f t="shared" si="55"/>
        <v>Ja</v>
      </c>
      <c r="CX51" s="86" t="str">
        <f t="shared" si="55"/>
        <v>Ja</v>
      </c>
      <c r="CY51" s="86" t="str">
        <f t="shared" si="55"/>
        <v>Ja</v>
      </c>
      <c r="CZ51" s="86" t="str">
        <f t="shared" si="55"/>
        <v>Fout</v>
      </c>
      <c r="DA51" s="86" t="str">
        <f t="shared" si="55"/>
        <v>Fout</v>
      </c>
      <c r="DB51" s="86" t="str">
        <f t="shared" si="55"/>
        <v>Fout</v>
      </c>
      <c r="DC51" s="86" t="str">
        <f t="shared" si="56"/>
        <v>Fout</v>
      </c>
      <c r="DD51" s="86" t="str">
        <f t="shared" si="56"/>
        <v>Fout</v>
      </c>
      <c r="DE51" s="86" t="str">
        <f t="shared" si="56"/>
        <v>Fout</v>
      </c>
      <c r="DF51" s="86" t="str">
        <f t="shared" si="56"/>
        <v>Ja</v>
      </c>
      <c r="DG51" s="86" t="str">
        <f t="shared" si="56"/>
        <v>Ja</v>
      </c>
      <c r="DH51" s="86" t="str">
        <f t="shared" si="56"/>
        <v>Nee</v>
      </c>
      <c r="DI51" s="86" t="str">
        <f t="shared" si="56"/>
        <v>Ja</v>
      </c>
      <c r="DJ51" s="86" t="str">
        <f t="shared" si="56"/>
        <v>Ja</v>
      </c>
      <c r="DK51" s="86" t="str">
        <f t="shared" si="56"/>
        <v>Optie</v>
      </c>
      <c r="DL51" s="86" t="str">
        <f t="shared" si="56"/>
        <v>Ja</v>
      </c>
      <c r="DM51" s="86" t="str">
        <f t="shared" si="56"/>
        <v>Ja</v>
      </c>
      <c r="DN51" s="86" t="str">
        <f t="shared" si="56"/>
        <v>Fout</v>
      </c>
      <c r="DO51" s="86" t="str">
        <f t="shared" si="56"/>
        <v>Fout</v>
      </c>
      <c r="DP51" s="223" t="s">
        <v>893</v>
      </c>
      <c r="DQ51" s="86" t="str">
        <f t="shared" si="57"/>
        <v>Ja</v>
      </c>
      <c r="DR51" s="86" t="str">
        <f t="shared" si="57"/>
        <v>Ja</v>
      </c>
      <c r="DS51" s="86" t="str">
        <f t="shared" si="57"/>
        <v>Optie</v>
      </c>
      <c r="DT51" s="86" t="str">
        <f t="shared" si="57"/>
        <v>Ja</v>
      </c>
      <c r="DU51" s="86" t="str">
        <f t="shared" si="57"/>
        <v>Ja</v>
      </c>
      <c r="DV51" s="86" t="str">
        <f t="shared" si="57"/>
        <v>Ja</v>
      </c>
      <c r="DW51" s="86" t="str">
        <f t="shared" si="57"/>
        <v>Optie</v>
      </c>
      <c r="DX51" s="86" t="str">
        <f t="shared" si="57"/>
        <v>Ja</v>
      </c>
      <c r="DY51" s="86" t="str">
        <f t="shared" si="57"/>
        <v>Optie</v>
      </c>
      <c r="DZ51" s="86" t="str">
        <f t="shared" si="57"/>
        <v>Optie</v>
      </c>
      <c r="EA51" s="86" t="str">
        <f t="shared" si="58"/>
        <v>Ja</v>
      </c>
      <c r="EB51" s="86" t="str">
        <f t="shared" si="58"/>
        <v>Ja</v>
      </c>
      <c r="EC51" s="86" t="str">
        <f t="shared" si="58"/>
        <v>Ja</v>
      </c>
      <c r="ED51" s="86" t="str">
        <f t="shared" si="58"/>
        <v>Ja</v>
      </c>
      <c r="EE51" s="86" t="str">
        <f t="shared" si="58"/>
        <v>Ja</v>
      </c>
      <c r="EF51" s="86" t="str">
        <f t="shared" si="58"/>
        <v>Optie</v>
      </c>
      <c r="EG51" s="86" t="str">
        <f t="shared" si="58"/>
        <v>Ja</v>
      </c>
      <c r="EH51" s="86" t="str">
        <f t="shared" si="58"/>
        <v>Optie</v>
      </c>
      <c r="EI51" s="86" t="str">
        <f t="shared" si="58"/>
        <v>Ja</v>
      </c>
      <c r="EJ51" s="86" t="str">
        <f t="shared" si="58"/>
        <v>Ja</v>
      </c>
      <c r="EK51" s="86" t="str">
        <f t="shared" si="59"/>
        <v>Nee</v>
      </c>
      <c r="EL51" s="86" t="str">
        <f t="shared" si="59"/>
        <v>Ja</v>
      </c>
      <c r="EM51" s="86" t="str">
        <f t="shared" si="59"/>
        <v>Fout</v>
      </c>
      <c r="EN51" s="86" t="str">
        <f t="shared" si="59"/>
        <v>Fout</v>
      </c>
      <c r="EO51" s="86" t="str">
        <f t="shared" si="59"/>
        <v>Fout</v>
      </c>
      <c r="EP51" s="86" t="str">
        <f t="shared" si="59"/>
        <v>Fout</v>
      </c>
      <c r="EQ51" s="86" t="str">
        <f t="shared" si="59"/>
        <v>Fout</v>
      </c>
      <c r="ER51" s="86" t="str">
        <f t="shared" si="59"/>
        <v>Fout</v>
      </c>
      <c r="ES51" s="86" t="str">
        <f t="shared" si="59"/>
        <v>Fout</v>
      </c>
      <c r="ET51" s="86" t="str">
        <f t="shared" si="59"/>
        <v>Fout</v>
      </c>
      <c r="EU51" s="86" t="str">
        <f t="shared" si="60"/>
        <v>Fout</v>
      </c>
      <c r="EV51" s="86" t="str">
        <f t="shared" si="60"/>
        <v>Fout</v>
      </c>
      <c r="EW51" s="86" t="str">
        <f t="shared" si="60"/>
        <v>Fout</v>
      </c>
      <c r="EX51" s="86" t="str">
        <f t="shared" si="60"/>
        <v>Fout</v>
      </c>
      <c r="EY51" s="86" t="str">
        <f t="shared" si="60"/>
        <v>Fout</v>
      </c>
      <c r="EZ51" s="86" t="str">
        <f t="shared" si="60"/>
        <v>Fout</v>
      </c>
      <c r="FA51" s="86" t="str">
        <f t="shared" si="60"/>
        <v>Fout</v>
      </c>
      <c r="FB51" s="86" t="str">
        <f t="shared" si="60"/>
        <v>Fout</v>
      </c>
      <c r="FC51" s="86" t="str">
        <f t="shared" si="60"/>
        <v>Fout</v>
      </c>
      <c r="FD51" s="86" t="str">
        <f t="shared" si="60"/>
        <v>Fout</v>
      </c>
      <c r="FE51" s="86" t="str">
        <f t="shared" si="61"/>
        <v>Fout</v>
      </c>
      <c r="FF51" s="86" t="str">
        <f t="shared" si="61"/>
        <v>Fout</v>
      </c>
      <c r="FG51" s="86" t="str">
        <f t="shared" si="61"/>
        <v>Fout</v>
      </c>
      <c r="FH51" s="86" t="str">
        <f t="shared" si="61"/>
        <v>Fout</v>
      </c>
      <c r="FI51" s="86" t="str">
        <f t="shared" si="61"/>
        <v>Fout</v>
      </c>
      <c r="FJ51" s="86" t="str">
        <f t="shared" si="61"/>
        <v>Fout</v>
      </c>
      <c r="FK51" s="86" t="str">
        <f t="shared" si="61"/>
        <v>Fout</v>
      </c>
      <c r="FL51" s="86" t="str">
        <f t="shared" si="61"/>
        <v>Fout</v>
      </c>
      <c r="FM51" s="86" t="str">
        <f t="shared" si="61"/>
        <v>Fout</v>
      </c>
      <c r="FN51" s="86" t="str">
        <f t="shared" si="61"/>
        <v>Fout</v>
      </c>
      <c r="FO51" s="86" t="str">
        <f t="shared" si="62"/>
        <v>Fout</v>
      </c>
      <c r="FP51" s="86" t="str">
        <f t="shared" si="62"/>
        <v>Fout</v>
      </c>
      <c r="FQ51" s="86" t="str">
        <f t="shared" si="62"/>
        <v>Fout</v>
      </c>
      <c r="FR51" s="86" t="str">
        <f t="shared" si="62"/>
        <v>Fout</v>
      </c>
      <c r="FS51" s="86" t="str">
        <f t="shared" si="62"/>
        <v>Fout</v>
      </c>
      <c r="FT51" s="86" t="str">
        <f t="shared" si="62"/>
        <v>Fout</v>
      </c>
      <c r="FU51" s="86" t="str">
        <f t="shared" si="62"/>
        <v>Fout</v>
      </c>
      <c r="FV51" s="86" t="str">
        <f t="shared" si="62"/>
        <v>Fout</v>
      </c>
      <c r="FW51" s="86" t="str">
        <f t="shared" si="62"/>
        <v>Fout</v>
      </c>
      <c r="FX51" s="86" t="str">
        <f t="shared" si="62"/>
        <v>Fout</v>
      </c>
      <c r="FY51" s="86" t="str">
        <f t="shared" si="63"/>
        <v>Fout</v>
      </c>
      <c r="FZ51" s="86" t="str">
        <f t="shared" si="63"/>
        <v>Fout</v>
      </c>
      <c r="GA51" s="86" t="str">
        <f t="shared" si="63"/>
        <v>Fout</v>
      </c>
      <c r="GB51" s="86" t="str">
        <f t="shared" si="63"/>
        <v>Fout</v>
      </c>
      <c r="GC51" s="86" t="str">
        <f t="shared" si="63"/>
        <v>Fout</v>
      </c>
      <c r="GD51" s="86" t="str">
        <f t="shared" si="63"/>
        <v>Fout</v>
      </c>
      <c r="GE51" s="86" t="str">
        <f t="shared" si="63"/>
        <v>Fout</v>
      </c>
      <c r="GF51" s="86" t="str">
        <f t="shared" si="63"/>
        <v>Fout</v>
      </c>
      <c r="GG51" s="86" t="str">
        <f t="shared" si="63"/>
        <v>Fout</v>
      </c>
      <c r="GH51" s="86" t="str">
        <f t="shared" si="63"/>
        <v>Fout</v>
      </c>
      <c r="GI51" s="86" t="str">
        <f t="shared" si="64"/>
        <v>Fout</v>
      </c>
      <c r="GJ51" s="86" t="str">
        <f t="shared" si="64"/>
        <v>Fout</v>
      </c>
      <c r="GK51" s="86" t="str">
        <f t="shared" si="64"/>
        <v>Fout</v>
      </c>
      <c r="GL51" s="86" t="str">
        <f t="shared" si="64"/>
        <v>Fout</v>
      </c>
      <c r="GM51" s="86" t="str">
        <f t="shared" si="64"/>
        <v>Fout</v>
      </c>
      <c r="GN51" s="86" t="str">
        <f t="shared" si="64"/>
        <v>Fout</v>
      </c>
      <c r="GO51" s="86" t="str">
        <f t="shared" si="64"/>
        <v>Fout</v>
      </c>
      <c r="GP51" s="86" t="str">
        <f t="shared" si="64"/>
        <v>Fout</v>
      </c>
      <c r="GQ51" s="86" t="str">
        <f t="shared" si="64"/>
        <v>Fout</v>
      </c>
      <c r="GR51" s="86" t="str">
        <f t="shared" si="64"/>
        <v>Fout</v>
      </c>
      <c r="GS51" s="86" t="str">
        <f t="shared" si="65"/>
        <v>Fout</v>
      </c>
      <c r="GT51" s="86" t="str">
        <f t="shared" si="65"/>
        <v>Fout</v>
      </c>
      <c r="GU51" s="86" t="str">
        <f t="shared" si="65"/>
        <v>Fout</v>
      </c>
      <c r="GV51" s="86" t="str">
        <f t="shared" si="65"/>
        <v>Fout</v>
      </c>
      <c r="GW51" s="86" t="str">
        <f t="shared" si="65"/>
        <v>Fout</v>
      </c>
      <c r="GX51" s="86" t="str">
        <f t="shared" si="65"/>
        <v>Fout</v>
      </c>
      <c r="GY51" s="86" t="str">
        <f t="shared" si="65"/>
        <v>Fout</v>
      </c>
      <c r="GZ51" s="86" t="str">
        <f t="shared" si="65"/>
        <v>Fout</v>
      </c>
      <c r="HA51" s="86" t="str">
        <f t="shared" si="65"/>
        <v>Fout</v>
      </c>
      <c r="HB51" s="86" t="str">
        <f t="shared" si="65"/>
        <v>Fout</v>
      </c>
      <c r="HC51" s="86" t="str">
        <f t="shared" si="66"/>
        <v>Fout</v>
      </c>
      <c r="HD51" s="86" t="str">
        <f t="shared" si="66"/>
        <v>Fout</v>
      </c>
      <c r="HE51" s="86" t="str">
        <f t="shared" si="66"/>
        <v>Fout</v>
      </c>
      <c r="HF51" s="86" t="str">
        <f t="shared" si="66"/>
        <v>Fout</v>
      </c>
      <c r="HG51" s="86" t="str">
        <f t="shared" si="66"/>
        <v>Fout</v>
      </c>
      <c r="HH51" s="86" t="str">
        <f t="shared" si="66"/>
        <v>Fout</v>
      </c>
      <c r="HI51" s="86" t="str">
        <f t="shared" si="66"/>
        <v>Fout</v>
      </c>
      <c r="HJ51" s="86" t="str">
        <f t="shared" si="66"/>
        <v>Fout</v>
      </c>
      <c r="HK51" s="86" t="str">
        <f t="shared" si="66"/>
        <v>Fout</v>
      </c>
      <c r="HL51" s="86" t="str">
        <f t="shared" si="66"/>
        <v>Fout</v>
      </c>
      <c r="HM51" s="86" t="str">
        <f t="shared" si="67"/>
        <v>Fout</v>
      </c>
      <c r="HN51" s="86" t="str">
        <f t="shared" si="67"/>
        <v>Fout</v>
      </c>
      <c r="HO51" s="86" t="str">
        <f t="shared" si="67"/>
        <v>Fout</v>
      </c>
      <c r="HP51" s="86" t="str">
        <f t="shared" si="67"/>
        <v>Fout</v>
      </c>
      <c r="HQ51" s="86" t="str">
        <f t="shared" si="67"/>
        <v>Fout</v>
      </c>
      <c r="HR51" s="86" t="str">
        <f t="shared" si="67"/>
        <v>Fout</v>
      </c>
      <c r="HS51" s="86" t="str">
        <f t="shared" si="67"/>
        <v>Fout</v>
      </c>
      <c r="HT51" s="86" t="str">
        <f t="shared" si="67"/>
        <v>Fout</v>
      </c>
      <c r="HU51" s="86" t="str">
        <f t="shared" si="67"/>
        <v>Fout</v>
      </c>
      <c r="HV51" s="86" t="str">
        <f t="shared" si="67"/>
        <v>Fout</v>
      </c>
      <c r="HW51" s="86" t="str">
        <f t="shared" si="68"/>
        <v>Fout</v>
      </c>
      <c r="HX51" s="86" t="str">
        <f t="shared" si="68"/>
        <v>Fout</v>
      </c>
      <c r="HY51" s="86" t="str">
        <f t="shared" si="68"/>
        <v>Fout</v>
      </c>
      <c r="HZ51" s="86" t="str">
        <f t="shared" si="68"/>
        <v>Fout</v>
      </c>
      <c r="IA51" s="86" t="str">
        <f t="shared" si="68"/>
        <v>Fout</v>
      </c>
      <c r="IB51" s="86" t="str">
        <f t="shared" si="68"/>
        <v>Fout</v>
      </c>
      <c r="IC51" s="86" t="str">
        <f t="shared" si="68"/>
        <v>Fout</v>
      </c>
      <c r="ID51" s="86" t="str">
        <f t="shared" si="68"/>
        <v>Fout</v>
      </c>
      <c r="IE51" s="86" t="str">
        <f t="shared" si="68"/>
        <v>Fout</v>
      </c>
      <c r="IF51" s="86" t="str">
        <f t="shared" si="68"/>
        <v>Fout</v>
      </c>
      <c r="IG51" s="86" t="str">
        <f t="shared" si="69"/>
        <v>Fout</v>
      </c>
      <c r="IH51" s="86" t="str">
        <f t="shared" si="69"/>
        <v>Fout</v>
      </c>
      <c r="II51" s="86" t="str">
        <f t="shared" si="69"/>
        <v>Fout</v>
      </c>
      <c r="IJ51" s="86" t="str">
        <f t="shared" si="69"/>
        <v>Fout</v>
      </c>
      <c r="IK51" s="86" t="str">
        <f t="shared" si="69"/>
        <v>Fout</v>
      </c>
      <c r="IL51" s="86" t="str">
        <f t="shared" si="69"/>
        <v>Fout</v>
      </c>
      <c r="IM51" s="86" t="str">
        <f t="shared" si="69"/>
        <v>Fout</v>
      </c>
      <c r="IN51" s="86" t="str">
        <f t="shared" si="69"/>
        <v>Fout</v>
      </c>
      <c r="IO51" s="86" t="str">
        <f t="shared" si="69"/>
        <v>Fout</v>
      </c>
      <c r="IP51" s="86" t="str">
        <f t="shared" si="69"/>
        <v>Fout</v>
      </c>
      <c r="IQ51" s="86" t="str">
        <f t="shared" si="70"/>
        <v>Fout</v>
      </c>
      <c r="IR51" s="86" t="str">
        <f t="shared" si="70"/>
        <v>Fout</v>
      </c>
      <c r="IS51" s="86" t="str">
        <f t="shared" si="70"/>
        <v>Fout</v>
      </c>
      <c r="IT51" s="86" t="str">
        <f t="shared" si="70"/>
        <v>Fout</v>
      </c>
      <c r="IU51" s="86" t="str">
        <f t="shared" si="70"/>
        <v>Fout</v>
      </c>
      <c r="IV51" s="86" t="str">
        <f t="shared" si="70"/>
        <v>Fout</v>
      </c>
      <c r="IW51" s="86" t="str">
        <f t="shared" si="70"/>
        <v>Fout</v>
      </c>
      <c r="IX51" s="86" t="str">
        <f t="shared" si="70"/>
        <v>Fout</v>
      </c>
      <c r="IY51" s="86" t="str">
        <f t="shared" si="70"/>
        <v>Fout</v>
      </c>
      <c r="IZ51" s="86" t="str">
        <f t="shared" si="70"/>
        <v>Fout</v>
      </c>
      <c r="JA51" s="86" t="str">
        <f t="shared" si="71"/>
        <v>Fout</v>
      </c>
      <c r="JB51" s="86" t="str">
        <f t="shared" si="71"/>
        <v>Fout</v>
      </c>
      <c r="JC51" s="86" t="str">
        <f t="shared" si="71"/>
        <v>Fout</v>
      </c>
      <c r="JD51" s="86" t="str">
        <f t="shared" si="71"/>
        <v>Ja</v>
      </c>
      <c r="JE51" s="86" t="str">
        <f t="shared" si="71"/>
        <v>Ja</v>
      </c>
      <c r="JF51" s="86" t="str">
        <f t="shared" si="71"/>
        <v>Ja</v>
      </c>
      <c r="JG51" s="86" t="str">
        <f t="shared" si="71"/>
        <v>Ja</v>
      </c>
      <c r="JH51" s="86" t="str">
        <f t="shared" si="71"/>
        <v>Ja</v>
      </c>
      <c r="JI51" s="86" t="str">
        <f t="shared" si="71"/>
        <v>Ja</v>
      </c>
      <c r="JJ51" s="86" t="str">
        <f t="shared" si="71"/>
        <v>Ja</v>
      </c>
      <c r="JK51" s="86" t="str">
        <f t="shared" si="72"/>
        <v>Ja</v>
      </c>
      <c r="JL51" s="86" t="str">
        <f t="shared" si="72"/>
        <v>Ja</v>
      </c>
      <c r="JM51" s="86" t="str">
        <f t="shared" si="72"/>
        <v>Ja</v>
      </c>
      <c r="JN51" s="86" t="str">
        <f t="shared" si="72"/>
        <v>Ja</v>
      </c>
      <c r="JO51" s="86" t="str">
        <f t="shared" si="72"/>
        <v>Ja</v>
      </c>
      <c r="JP51" s="86" t="str">
        <f t="shared" si="72"/>
        <v>Ja</v>
      </c>
      <c r="JQ51" s="86" t="str">
        <f t="shared" si="72"/>
        <v>Ja</v>
      </c>
      <c r="JR51" s="86" t="str">
        <f t="shared" si="72"/>
        <v>Ja</v>
      </c>
      <c r="JS51" s="86" t="str">
        <f t="shared" si="72"/>
        <v>Nee</v>
      </c>
      <c r="JT51" s="86" t="str">
        <f t="shared" si="72"/>
        <v>Ja</v>
      </c>
      <c r="JU51" s="86" t="str">
        <f t="shared" si="73"/>
        <v>Ja</v>
      </c>
      <c r="JV51" s="86" t="str">
        <f t="shared" si="73"/>
        <v>Ja</v>
      </c>
      <c r="JW51" s="86" t="str">
        <f t="shared" si="73"/>
        <v>Ja</v>
      </c>
      <c r="JX51" s="86" t="str">
        <f t="shared" si="73"/>
        <v>Ja</v>
      </c>
      <c r="JY51" s="86" t="str">
        <f t="shared" si="73"/>
        <v>Ja</v>
      </c>
      <c r="JZ51" s="86" t="str">
        <f t="shared" si="73"/>
        <v>Fout</v>
      </c>
      <c r="KA51" s="86" t="str">
        <f t="shared" si="73"/>
        <v>Fout</v>
      </c>
      <c r="KB51" s="86" t="str">
        <f t="shared" si="73"/>
        <v>Fout</v>
      </c>
      <c r="KC51" s="86" t="str">
        <f t="shared" si="73"/>
        <v>Fout</v>
      </c>
      <c r="KD51" s="86" t="str">
        <f t="shared" si="73"/>
        <v>Fout</v>
      </c>
      <c r="KE51" s="86" t="str">
        <f t="shared" si="74"/>
        <v>Fout</v>
      </c>
      <c r="KF51" s="86" t="str">
        <f t="shared" si="74"/>
        <v>Fout</v>
      </c>
      <c r="KG51" s="86" t="str">
        <f t="shared" si="74"/>
        <v>Fout</v>
      </c>
      <c r="KH51" s="86" t="str">
        <f t="shared" si="74"/>
        <v>Ja</v>
      </c>
      <c r="KI51" s="86" t="str">
        <f t="shared" si="74"/>
        <v>Fout</v>
      </c>
      <c r="KJ51" s="86" t="str">
        <f t="shared" si="74"/>
        <v>Fout</v>
      </c>
      <c r="KK51" s="86" t="str">
        <f t="shared" si="74"/>
        <v>Optie</v>
      </c>
      <c r="KL51" s="86" t="str">
        <f t="shared" si="74"/>
        <v>Ja</v>
      </c>
      <c r="KM51" s="86" t="str">
        <f t="shared" si="74"/>
        <v>Nee</v>
      </c>
      <c r="KN51" s="86" t="str">
        <f t="shared" si="74"/>
        <v>Ja</v>
      </c>
      <c r="KO51" s="86" t="str">
        <f t="shared" si="75"/>
        <v>Ja</v>
      </c>
      <c r="KP51" s="86" t="str">
        <f t="shared" si="75"/>
        <v>Ja</v>
      </c>
      <c r="KQ51" s="86" t="str">
        <f t="shared" si="75"/>
        <v>Ja</v>
      </c>
      <c r="KR51" s="86" t="str">
        <f t="shared" si="75"/>
        <v>Optie</v>
      </c>
      <c r="KS51" s="86" t="str">
        <f t="shared" si="75"/>
        <v>Ja</v>
      </c>
      <c r="KT51" s="86" t="str">
        <f t="shared" si="75"/>
        <v>Ja</v>
      </c>
      <c r="KU51" s="86" t="str">
        <f t="shared" si="75"/>
        <v>Ja</v>
      </c>
      <c r="KV51" s="86" t="str">
        <f t="shared" si="75"/>
        <v>Ja</v>
      </c>
      <c r="KW51" s="86" t="str">
        <f t="shared" si="75"/>
        <v>Ja</v>
      </c>
      <c r="KX51" s="86" t="str">
        <f t="shared" si="75"/>
        <v>Ja</v>
      </c>
      <c r="KY51" s="86" t="str">
        <f t="shared" si="76"/>
        <v>Nee</v>
      </c>
      <c r="KZ51" s="86" t="str">
        <f t="shared" si="76"/>
        <v>Nee</v>
      </c>
      <c r="LA51" s="86" t="str">
        <f t="shared" si="76"/>
        <v>Optie</v>
      </c>
      <c r="LB51" s="86" t="str">
        <f t="shared" si="76"/>
        <v>Nee</v>
      </c>
      <c r="LC51" s="86" t="str">
        <f t="shared" si="76"/>
        <v>Fout</v>
      </c>
      <c r="LD51" s="86" t="str">
        <f t="shared" si="76"/>
        <v>Fout</v>
      </c>
      <c r="LE51" s="86" t="str">
        <f t="shared" si="76"/>
        <v>Fout</v>
      </c>
      <c r="LF51" s="86" t="str">
        <f t="shared" si="76"/>
        <v>Fout</v>
      </c>
      <c r="LG51" s="86" t="str">
        <f t="shared" si="76"/>
        <v>Fout</v>
      </c>
      <c r="LH51" s="86" t="str">
        <f t="shared" si="76"/>
        <v>Fout</v>
      </c>
      <c r="LI51" s="86" t="str">
        <f t="shared" si="77"/>
        <v>Fout</v>
      </c>
      <c r="LJ51" s="86" t="str">
        <f t="shared" si="77"/>
        <v>Fout</v>
      </c>
      <c r="LK51" s="86" t="str">
        <f t="shared" si="77"/>
        <v>Fout</v>
      </c>
      <c r="LL51" s="86" t="str">
        <f t="shared" si="77"/>
        <v>Fout</v>
      </c>
      <c r="LM51" s="86" t="str">
        <f t="shared" si="77"/>
        <v>Fout</v>
      </c>
      <c r="LN51" s="86" t="str">
        <f t="shared" si="77"/>
        <v>Fout</v>
      </c>
      <c r="LO51" s="86" t="str">
        <f t="shared" si="77"/>
        <v>Fout</v>
      </c>
      <c r="LP51" s="86" t="str">
        <f t="shared" si="77"/>
        <v>Fout</v>
      </c>
      <c r="LQ51" s="86" t="str">
        <f t="shared" si="77"/>
        <v>Fout</v>
      </c>
      <c r="LR51" s="86" t="str">
        <f t="shared" si="77"/>
        <v>Fout</v>
      </c>
      <c r="LS51" s="86" t="str">
        <f t="shared" si="78"/>
        <v>Fout</v>
      </c>
      <c r="LT51" s="86" t="str">
        <f t="shared" si="78"/>
        <v>Fout</v>
      </c>
      <c r="LU51" s="86" t="str">
        <f t="shared" si="78"/>
        <v>Fout</v>
      </c>
      <c r="LV51" s="86" t="str">
        <f t="shared" si="78"/>
        <v>Fout</v>
      </c>
      <c r="LW51" s="86" t="str">
        <f t="shared" si="78"/>
        <v>Fout</v>
      </c>
      <c r="LX51" s="86" t="str">
        <f t="shared" si="78"/>
        <v>Fout</v>
      </c>
      <c r="LY51" s="86" t="str">
        <f t="shared" si="78"/>
        <v>Fout</v>
      </c>
      <c r="LZ51" s="86" t="str">
        <f t="shared" si="78"/>
        <v>Fout</v>
      </c>
      <c r="MA51" s="86" t="str">
        <f t="shared" si="78"/>
        <v>Fout</v>
      </c>
      <c r="MB51" s="86" t="str">
        <f t="shared" si="78"/>
        <v>Fout</v>
      </c>
      <c r="MC51" s="86" t="str">
        <f t="shared" si="79"/>
        <v>Fout</v>
      </c>
      <c r="MD51" s="86" t="str">
        <f t="shared" si="79"/>
        <v>Fout</v>
      </c>
      <c r="ME51" s="86" t="str">
        <f t="shared" si="79"/>
        <v>Fout</v>
      </c>
      <c r="MF51" s="86" t="str">
        <f t="shared" si="79"/>
        <v>Fout</v>
      </c>
      <c r="MG51" s="86" t="str">
        <f t="shared" si="79"/>
        <v>Fout</v>
      </c>
      <c r="MH51" s="86" t="str">
        <f t="shared" si="79"/>
        <v>Fout</v>
      </c>
      <c r="MI51" s="86" t="str">
        <f t="shared" si="79"/>
        <v>Fout</v>
      </c>
      <c r="MJ51" s="86" t="str">
        <f t="shared" si="79"/>
        <v>Fout</v>
      </c>
      <c r="MK51" s="86" t="str">
        <f t="shared" si="79"/>
        <v>Fout</v>
      </c>
      <c r="ML51" s="86" t="str">
        <f t="shared" si="79"/>
        <v>Fout</v>
      </c>
      <c r="MM51" s="86" t="str">
        <f t="shared" si="80"/>
        <v>Fout</v>
      </c>
      <c r="MN51" s="86" t="str">
        <f t="shared" si="80"/>
        <v>Fout</v>
      </c>
      <c r="MO51" s="86" t="str">
        <f t="shared" si="80"/>
        <v>Fout</v>
      </c>
      <c r="MP51" s="86" t="str">
        <f t="shared" si="80"/>
        <v>Fout</v>
      </c>
      <c r="MQ51" s="86" t="str">
        <f t="shared" si="80"/>
        <v>Fout</v>
      </c>
      <c r="MR51" s="86" t="str">
        <f t="shared" si="80"/>
        <v>Fout</v>
      </c>
      <c r="MS51" s="86" t="str">
        <f t="shared" si="80"/>
        <v>Fout</v>
      </c>
      <c r="MT51" s="86" t="str">
        <f t="shared" si="80"/>
        <v>Fout</v>
      </c>
      <c r="MU51" s="86" t="str">
        <f t="shared" si="80"/>
        <v>Fout</v>
      </c>
      <c r="MV51" s="86" t="str">
        <f t="shared" si="80"/>
        <v>Fout</v>
      </c>
      <c r="MW51" s="86" t="str">
        <f t="shared" si="81"/>
        <v>Fout</v>
      </c>
      <c r="MX51" s="86" t="str">
        <f t="shared" si="81"/>
        <v>Fout</v>
      </c>
      <c r="MY51" s="86" t="str">
        <f t="shared" si="81"/>
        <v>Fout</v>
      </c>
      <c r="MZ51" s="86" t="str">
        <f t="shared" si="81"/>
        <v>Fout</v>
      </c>
      <c r="NA51" s="86" t="str">
        <f t="shared" si="81"/>
        <v>Fout</v>
      </c>
      <c r="NB51" s="86" t="str">
        <f t="shared" si="81"/>
        <v>Fout</v>
      </c>
      <c r="NC51" s="86" t="str">
        <f t="shared" si="81"/>
        <v>Fout</v>
      </c>
      <c r="ND51" s="86" t="str">
        <f t="shared" si="81"/>
        <v>Ja</v>
      </c>
      <c r="NE51" s="86" t="str">
        <f t="shared" si="81"/>
        <v>Ja</v>
      </c>
      <c r="NF51" s="86" t="str">
        <f t="shared" si="81"/>
        <v>Ja</v>
      </c>
      <c r="NG51" s="86" t="str">
        <f t="shared" si="82"/>
        <v>Optie</v>
      </c>
      <c r="NH51" s="86" t="str">
        <f t="shared" si="82"/>
        <v>Ja</v>
      </c>
      <c r="NI51" s="86" t="str">
        <f t="shared" si="82"/>
        <v>Ja</v>
      </c>
      <c r="NJ51" s="86" t="str">
        <f t="shared" si="82"/>
        <v>Ja</v>
      </c>
      <c r="NK51" s="86" t="str">
        <f t="shared" si="82"/>
        <v>Ja</v>
      </c>
      <c r="NL51" s="86" t="str">
        <f t="shared" si="82"/>
        <v>Ja</v>
      </c>
      <c r="NM51" s="86" t="str">
        <f t="shared" si="82"/>
        <v>Optie</v>
      </c>
      <c r="NN51" s="86" t="str">
        <f t="shared" si="82"/>
        <v>Ja</v>
      </c>
      <c r="NO51" s="86" t="str">
        <f t="shared" si="82"/>
        <v>Ja</v>
      </c>
      <c r="NP51" s="86" t="str">
        <f t="shared" si="82"/>
        <v>Ja</v>
      </c>
      <c r="NQ51" s="86" t="str">
        <f t="shared" si="83"/>
        <v>Optie</v>
      </c>
      <c r="NR51" s="86" t="str">
        <f t="shared" si="83"/>
        <v>Optie</v>
      </c>
      <c r="NS51" s="86" t="str">
        <f t="shared" si="83"/>
        <v>Ja</v>
      </c>
      <c r="NT51" s="86" t="str">
        <f t="shared" si="83"/>
        <v>Ja</v>
      </c>
      <c r="NU51" s="86" t="str">
        <f t="shared" si="83"/>
        <v>Ja</v>
      </c>
      <c r="NV51" s="86" t="str">
        <f t="shared" si="83"/>
        <v>Ja</v>
      </c>
      <c r="NW51" s="86" t="str">
        <f t="shared" si="83"/>
        <v>Optie</v>
      </c>
      <c r="NX51" s="86" t="str">
        <f t="shared" si="83"/>
        <v>Ja</v>
      </c>
      <c r="NY51" s="86" t="str">
        <f t="shared" si="83"/>
        <v>Ja</v>
      </c>
      <c r="NZ51" s="86" t="str">
        <f t="shared" si="83"/>
        <v>Ja</v>
      </c>
      <c r="OA51" s="86" t="str">
        <f t="shared" si="84"/>
        <v>Ja</v>
      </c>
      <c r="OB51" s="86" t="str">
        <f t="shared" si="84"/>
        <v>Ja</v>
      </c>
      <c r="OC51" s="86" t="str">
        <f t="shared" si="84"/>
        <v>Ja</v>
      </c>
      <c r="OD51" s="86" t="str">
        <f t="shared" si="84"/>
        <v>Nee</v>
      </c>
      <c r="OE51" s="86" t="str">
        <f t="shared" si="84"/>
        <v>Fout</v>
      </c>
      <c r="OF51" s="86" t="str">
        <f t="shared" si="84"/>
        <v>Fout</v>
      </c>
      <c r="OG51" s="86" t="str">
        <f t="shared" si="84"/>
        <v>Fout</v>
      </c>
      <c r="OH51" s="86" t="str">
        <f t="shared" si="84"/>
        <v>Ja</v>
      </c>
      <c r="OI51" s="86" t="str">
        <f t="shared" si="84"/>
        <v>Ja</v>
      </c>
      <c r="OJ51" s="86" t="str">
        <f t="shared" si="84"/>
        <v>Ja</v>
      </c>
      <c r="OK51" s="86" t="str">
        <f t="shared" si="85"/>
        <v>Ja</v>
      </c>
      <c r="OL51" s="86" t="str">
        <f t="shared" si="85"/>
        <v>Ja</v>
      </c>
      <c r="OM51" s="86" t="str">
        <f t="shared" si="85"/>
        <v>Optie</v>
      </c>
      <c r="ON51" s="86" t="str">
        <f t="shared" si="85"/>
        <v>Ja</v>
      </c>
      <c r="OO51" s="86" t="str">
        <f t="shared" si="85"/>
        <v>Optie</v>
      </c>
      <c r="OP51" s="86" t="str">
        <f t="shared" si="85"/>
        <v>Ja</v>
      </c>
      <c r="OQ51" s="86" t="str">
        <f t="shared" si="85"/>
        <v>Nee</v>
      </c>
      <c r="OR51" s="86" t="str">
        <f t="shared" si="85"/>
        <v>Nee</v>
      </c>
      <c r="OS51" s="86" t="str">
        <f t="shared" si="85"/>
        <v>Fout</v>
      </c>
      <c r="OT51" s="86" t="str">
        <f t="shared" si="85"/>
        <v>Fout</v>
      </c>
      <c r="OU51" s="86" t="str">
        <f t="shared" si="86"/>
        <v>Fout</v>
      </c>
      <c r="OV51" s="86" t="str">
        <f t="shared" si="86"/>
        <v>Fout</v>
      </c>
      <c r="OW51" s="86" t="str">
        <f t="shared" si="86"/>
        <v>Fout</v>
      </c>
      <c r="OX51" s="86" t="str">
        <f t="shared" si="86"/>
        <v>Fout</v>
      </c>
      <c r="OY51" s="86" t="str">
        <f t="shared" si="86"/>
        <v>Ja</v>
      </c>
      <c r="OZ51" s="86" t="str">
        <f t="shared" si="86"/>
        <v>Ja</v>
      </c>
      <c r="PA51" s="86" t="str">
        <f t="shared" si="86"/>
        <v>Ja</v>
      </c>
      <c r="PB51" s="86" t="str">
        <f t="shared" si="86"/>
        <v>Ja</v>
      </c>
      <c r="PC51" s="86" t="str">
        <f t="shared" si="86"/>
        <v>Ja</v>
      </c>
      <c r="PD51" s="86" t="str">
        <f t="shared" si="86"/>
        <v>Ja</v>
      </c>
      <c r="PE51" s="86" t="str">
        <f t="shared" si="86"/>
        <v>Ja</v>
      </c>
      <c r="PF51" s="86" t="str">
        <f t="shared" si="86"/>
        <v>Nee</v>
      </c>
    </row>
    <row r="53" spans="1:422" x14ac:dyDescent="0.25">
      <c r="I53" s="219" t="s">
        <v>338</v>
      </c>
      <c r="O53" s="219" t="s">
        <v>338</v>
      </c>
      <c r="Q53" s="219">
        <f t="shared" ref="Q53:Z56" si="87">COUNTIF(Q$34:Q$51,$O53)</f>
        <v>15</v>
      </c>
      <c r="R53" s="219">
        <f t="shared" si="87"/>
        <v>15</v>
      </c>
      <c r="S53" s="219">
        <f t="shared" si="87"/>
        <v>0</v>
      </c>
      <c r="T53" s="219">
        <f t="shared" si="87"/>
        <v>15</v>
      </c>
      <c r="U53" s="219">
        <f t="shared" si="87"/>
        <v>15</v>
      </c>
      <c r="V53" s="219">
        <f t="shared" si="87"/>
        <v>15</v>
      </c>
      <c r="W53" s="219">
        <f t="shared" si="87"/>
        <v>0</v>
      </c>
      <c r="X53" s="219">
        <f t="shared" si="87"/>
        <v>15</v>
      </c>
      <c r="Y53" s="219">
        <f t="shared" si="87"/>
        <v>0</v>
      </c>
      <c r="Z53" s="219">
        <f t="shared" si="87"/>
        <v>0</v>
      </c>
      <c r="AA53" s="219">
        <f t="shared" ref="AA53:AJ56" si="88">COUNTIF(AA$34:AA$51,$O53)</f>
        <v>0</v>
      </c>
      <c r="AB53" s="219">
        <f t="shared" si="88"/>
        <v>0</v>
      </c>
      <c r="AC53" s="219">
        <f t="shared" si="88"/>
        <v>0</v>
      </c>
      <c r="AD53" s="219">
        <f t="shared" si="88"/>
        <v>0</v>
      </c>
      <c r="AE53" s="219">
        <f t="shared" si="88"/>
        <v>0</v>
      </c>
      <c r="AF53" s="219">
        <f t="shared" si="88"/>
        <v>0</v>
      </c>
      <c r="AG53" s="219">
        <f t="shared" si="88"/>
        <v>0</v>
      </c>
      <c r="AH53" s="219">
        <f t="shared" si="88"/>
        <v>0</v>
      </c>
      <c r="AI53" s="219">
        <f t="shared" si="88"/>
        <v>0</v>
      </c>
      <c r="AJ53" s="219">
        <f t="shared" si="88"/>
        <v>0</v>
      </c>
      <c r="AK53" s="219">
        <f t="shared" ref="AK53:AT56" si="89">COUNTIF(AK$34:AK$51,$O53)</f>
        <v>0</v>
      </c>
      <c r="AL53" s="219">
        <f t="shared" si="89"/>
        <v>0</v>
      </c>
      <c r="AM53" s="219">
        <f t="shared" si="89"/>
        <v>0</v>
      </c>
      <c r="AN53" s="219">
        <f t="shared" si="89"/>
        <v>0</v>
      </c>
      <c r="AO53" s="219">
        <f t="shared" si="89"/>
        <v>0</v>
      </c>
      <c r="AP53" s="219">
        <f t="shared" si="89"/>
        <v>0</v>
      </c>
      <c r="AQ53" s="219">
        <f t="shared" si="89"/>
        <v>0</v>
      </c>
      <c r="AR53" s="219">
        <f t="shared" si="89"/>
        <v>0</v>
      </c>
      <c r="AS53" s="219">
        <f t="shared" si="89"/>
        <v>0</v>
      </c>
      <c r="AT53" s="219">
        <f t="shared" si="89"/>
        <v>15</v>
      </c>
      <c r="AU53" s="219">
        <f t="shared" ref="AU53:BD56" si="90">COUNTIF(AU$34:AU$51,$O53)</f>
        <v>0</v>
      </c>
      <c r="AV53" s="219">
        <f t="shared" si="90"/>
        <v>15</v>
      </c>
      <c r="AW53" s="219">
        <f t="shared" si="90"/>
        <v>15</v>
      </c>
      <c r="AX53" s="219">
        <f t="shared" si="90"/>
        <v>15</v>
      </c>
      <c r="AY53" s="219">
        <f t="shared" si="90"/>
        <v>0</v>
      </c>
      <c r="AZ53" s="219">
        <f t="shared" si="90"/>
        <v>0</v>
      </c>
      <c r="BA53" s="219">
        <f t="shared" si="90"/>
        <v>0</v>
      </c>
      <c r="BB53" s="219">
        <f t="shared" si="90"/>
        <v>0</v>
      </c>
      <c r="BC53" s="219">
        <f t="shared" si="90"/>
        <v>0</v>
      </c>
      <c r="BD53" s="219">
        <f t="shared" si="90"/>
        <v>0</v>
      </c>
      <c r="BE53" s="219">
        <f t="shared" ref="BE53:BN56" si="91">COUNTIF(BE$34:BE$51,$O53)</f>
        <v>0</v>
      </c>
      <c r="BF53" s="219">
        <f t="shared" si="91"/>
        <v>0</v>
      </c>
      <c r="BG53" s="219">
        <f t="shared" si="91"/>
        <v>0</v>
      </c>
      <c r="BH53" s="219">
        <f t="shared" si="91"/>
        <v>0</v>
      </c>
      <c r="BI53" s="219">
        <f t="shared" si="91"/>
        <v>0</v>
      </c>
      <c r="BJ53" s="219">
        <f t="shared" si="91"/>
        <v>0</v>
      </c>
      <c r="BK53" s="219">
        <f t="shared" si="91"/>
        <v>0</v>
      </c>
      <c r="BL53" s="219">
        <f t="shared" si="91"/>
        <v>0</v>
      </c>
      <c r="BM53" s="219">
        <f t="shared" si="91"/>
        <v>0</v>
      </c>
      <c r="BN53" s="219">
        <f t="shared" si="91"/>
        <v>0</v>
      </c>
      <c r="BO53" s="219">
        <f t="shared" ref="BO53:BX56" si="92">COUNTIF(BO$34:BO$51,$O53)</f>
        <v>0</v>
      </c>
      <c r="BP53" s="219">
        <f t="shared" si="92"/>
        <v>0</v>
      </c>
      <c r="BQ53" s="219">
        <f t="shared" si="92"/>
        <v>0</v>
      </c>
      <c r="BR53" s="219">
        <f t="shared" si="92"/>
        <v>0</v>
      </c>
      <c r="BS53" s="219">
        <f t="shared" si="92"/>
        <v>0</v>
      </c>
      <c r="BT53" s="219">
        <f t="shared" si="92"/>
        <v>0</v>
      </c>
      <c r="BU53" s="219">
        <f t="shared" si="92"/>
        <v>0</v>
      </c>
      <c r="BV53" s="219">
        <f t="shared" si="92"/>
        <v>0</v>
      </c>
      <c r="BW53" s="219">
        <f t="shared" si="92"/>
        <v>0</v>
      </c>
      <c r="BX53" s="219">
        <f t="shared" si="92"/>
        <v>0</v>
      </c>
      <c r="BY53" s="219">
        <f t="shared" ref="BY53:CH56" si="93">COUNTIF(BY$34:BY$51,$O53)</f>
        <v>0</v>
      </c>
      <c r="BZ53" s="219">
        <f t="shared" si="93"/>
        <v>0</v>
      </c>
      <c r="CA53" s="219">
        <f t="shared" si="93"/>
        <v>0</v>
      </c>
      <c r="CB53" s="219">
        <f t="shared" si="93"/>
        <v>0</v>
      </c>
      <c r="CC53" s="219">
        <f t="shared" si="93"/>
        <v>0</v>
      </c>
      <c r="CD53" s="219">
        <f t="shared" si="93"/>
        <v>0</v>
      </c>
      <c r="CE53" s="219">
        <f t="shared" si="93"/>
        <v>0</v>
      </c>
      <c r="CF53" s="219">
        <f t="shared" si="93"/>
        <v>0</v>
      </c>
      <c r="CG53" s="219">
        <f t="shared" si="93"/>
        <v>0</v>
      </c>
      <c r="CH53" s="219">
        <f t="shared" si="93"/>
        <v>0</v>
      </c>
      <c r="CI53" s="219">
        <f t="shared" ref="CI53:CR56" si="94">COUNTIF(CI$34:CI$51,$O53)</f>
        <v>0</v>
      </c>
      <c r="CJ53" s="219">
        <f t="shared" si="94"/>
        <v>15</v>
      </c>
      <c r="CK53" s="219">
        <f t="shared" si="94"/>
        <v>15</v>
      </c>
      <c r="CL53" s="219">
        <f t="shared" si="94"/>
        <v>15</v>
      </c>
      <c r="CM53" s="219">
        <f t="shared" si="94"/>
        <v>15</v>
      </c>
      <c r="CN53" s="219">
        <f t="shared" si="94"/>
        <v>15</v>
      </c>
      <c r="CO53" s="219">
        <f t="shared" si="94"/>
        <v>15</v>
      </c>
      <c r="CP53" s="219">
        <f t="shared" si="94"/>
        <v>15</v>
      </c>
      <c r="CQ53" s="219">
        <f t="shared" si="94"/>
        <v>15</v>
      </c>
      <c r="CR53" s="219">
        <f t="shared" si="94"/>
        <v>0</v>
      </c>
      <c r="CS53" s="219">
        <f t="shared" ref="CS53:DB56" si="95">COUNTIF(CS$34:CS$51,$O53)</f>
        <v>0</v>
      </c>
      <c r="CT53" s="219">
        <f t="shared" si="95"/>
        <v>8</v>
      </c>
      <c r="CU53" s="219">
        <f t="shared" si="95"/>
        <v>13</v>
      </c>
      <c r="CV53" s="219">
        <f t="shared" si="95"/>
        <v>0</v>
      </c>
      <c r="CW53" s="219">
        <f t="shared" si="95"/>
        <v>13</v>
      </c>
      <c r="CX53" s="219">
        <f t="shared" si="95"/>
        <v>13</v>
      </c>
      <c r="CY53" s="219">
        <f t="shared" si="95"/>
        <v>13</v>
      </c>
      <c r="CZ53" s="219">
        <f t="shared" si="95"/>
        <v>10</v>
      </c>
      <c r="DA53" s="219">
        <f t="shared" si="95"/>
        <v>13</v>
      </c>
      <c r="DB53" s="219">
        <f t="shared" si="95"/>
        <v>0</v>
      </c>
      <c r="DC53" s="219">
        <f t="shared" ref="DC53:DO56" si="96">COUNTIF(DC$34:DC$51,$O53)</f>
        <v>13</v>
      </c>
      <c r="DD53" s="219">
        <f t="shared" si="96"/>
        <v>13</v>
      </c>
      <c r="DE53" s="219">
        <f t="shared" si="96"/>
        <v>13</v>
      </c>
      <c r="DF53" s="219">
        <f t="shared" si="96"/>
        <v>15</v>
      </c>
      <c r="DG53" s="219">
        <f t="shared" si="96"/>
        <v>15</v>
      </c>
      <c r="DH53" s="219">
        <f t="shared" si="96"/>
        <v>0</v>
      </c>
      <c r="DI53" s="219">
        <f t="shared" si="96"/>
        <v>15</v>
      </c>
      <c r="DJ53" s="219">
        <f t="shared" si="96"/>
        <v>15</v>
      </c>
      <c r="DK53" s="219">
        <f t="shared" si="96"/>
        <v>0</v>
      </c>
      <c r="DL53" s="219">
        <f t="shared" si="96"/>
        <v>15</v>
      </c>
      <c r="DM53" s="219">
        <f t="shared" si="96"/>
        <v>15</v>
      </c>
      <c r="DN53" s="219">
        <f t="shared" si="96"/>
        <v>0</v>
      </c>
      <c r="DO53" s="219">
        <f t="shared" si="96"/>
        <v>0</v>
      </c>
      <c r="DQ53" s="219">
        <f t="shared" ref="DQ53:DZ56" si="97">COUNTIF(DQ$34:DQ$51,$O53)</f>
        <v>14</v>
      </c>
      <c r="DR53" s="219">
        <f t="shared" si="97"/>
        <v>14</v>
      </c>
      <c r="DS53" s="219">
        <f t="shared" si="97"/>
        <v>0</v>
      </c>
      <c r="DT53" s="219">
        <f t="shared" si="97"/>
        <v>14</v>
      </c>
      <c r="DU53" s="219">
        <f t="shared" si="97"/>
        <v>14</v>
      </c>
      <c r="DV53" s="219">
        <f t="shared" si="97"/>
        <v>14</v>
      </c>
      <c r="DW53" s="219">
        <f t="shared" si="97"/>
        <v>0</v>
      </c>
      <c r="DX53" s="219">
        <f t="shared" si="97"/>
        <v>14</v>
      </c>
      <c r="DY53" s="219">
        <f t="shared" si="97"/>
        <v>0</v>
      </c>
      <c r="DZ53" s="219">
        <f t="shared" si="97"/>
        <v>0</v>
      </c>
      <c r="EA53" s="219">
        <f t="shared" ref="EA53:EJ56" si="98">COUNTIF(EA$34:EA$51,$O53)</f>
        <v>14</v>
      </c>
      <c r="EB53" s="219">
        <f t="shared" si="98"/>
        <v>14</v>
      </c>
      <c r="EC53" s="219">
        <f t="shared" si="98"/>
        <v>14</v>
      </c>
      <c r="ED53" s="219">
        <f t="shared" si="98"/>
        <v>14</v>
      </c>
      <c r="EE53" s="219">
        <f t="shared" si="98"/>
        <v>14</v>
      </c>
      <c r="EF53" s="219">
        <f t="shared" si="98"/>
        <v>0</v>
      </c>
      <c r="EG53" s="219">
        <f t="shared" si="98"/>
        <v>14</v>
      </c>
      <c r="EH53" s="219">
        <f t="shared" si="98"/>
        <v>0</v>
      </c>
      <c r="EI53" s="219">
        <f t="shared" si="98"/>
        <v>14</v>
      </c>
      <c r="EJ53" s="219">
        <f t="shared" si="98"/>
        <v>14</v>
      </c>
      <c r="EK53" s="219">
        <f t="shared" ref="EK53:ET56" si="99">COUNTIF(EK$34:EK$51,$O53)</f>
        <v>0</v>
      </c>
      <c r="EL53" s="219">
        <f t="shared" si="99"/>
        <v>14</v>
      </c>
      <c r="EM53" s="219">
        <f t="shared" si="99"/>
        <v>0</v>
      </c>
      <c r="EN53" s="219">
        <f t="shared" si="99"/>
        <v>0</v>
      </c>
      <c r="EO53" s="219">
        <f t="shared" si="99"/>
        <v>0</v>
      </c>
      <c r="EP53" s="219">
        <f t="shared" si="99"/>
        <v>0</v>
      </c>
      <c r="EQ53" s="219">
        <f t="shared" si="99"/>
        <v>0</v>
      </c>
      <c r="ER53" s="219">
        <f t="shared" si="99"/>
        <v>0</v>
      </c>
      <c r="ES53" s="219">
        <f t="shared" si="99"/>
        <v>0</v>
      </c>
      <c r="ET53" s="219">
        <f t="shared" si="99"/>
        <v>0</v>
      </c>
      <c r="EU53" s="219">
        <f t="shared" ref="EU53:FD56" si="100">COUNTIF(EU$34:EU$51,$O53)</f>
        <v>0</v>
      </c>
      <c r="EV53" s="219">
        <f t="shared" si="100"/>
        <v>0</v>
      </c>
      <c r="EW53" s="219">
        <f t="shared" si="100"/>
        <v>0</v>
      </c>
      <c r="EX53" s="219">
        <f t="shared" si="100"/>
        <v>0</v>
      </c>
      <c r="EY53" s="219">
        <f t="shared" si="100"/>
        <v>0</v>
      </c>
      <c r="EZ53" s="219">
        <f t="shared" si="100"/>
        <v>0</v>
      </c>
      <c r="FA53" s="219">
        <f t="shared" si="100"/>
        <v>0</v>
      </c>
      <c r="FB53" s="219">
        <f t="shared" si="100"/>
        <v>0</v>
      </c>
      <c r="FC53" s="219">
        <f t="shared" si="100"/>
        <v>0</v>
      </c>
      <c r="FD53" s="219">
        <f t="shared" si="100"/>
        <v>0</v>
      </c>
      <c r="FE53" s="219">
        <f t="shared" ref="FE53:FN56" si="101">COUNTIF(FE$34:FE$51,$O53)</f>
        <v>0</v>
      </c>
      <c r="FF53" s="219">
        <f t="shared" si="101"/>
        <v>0</v>
      </c>
      <c r="FG53" s="219">
        <f t="shared" si="101"/>
        <v>0</v>
      </c>
      <c r="FH53" s="219">
        <f t="shared" si="101"/>
        <v>0</v>
      </c>
      <c r="FI53" s="219">
        <f t="shared" si="101"/>
        <v>0</v>
      </c>
      <c r="FJ53" s="219">
        <f t="shared" si="101"/>
        <v>0</v>
      </c>
      <c r="FK53" s="219">
        <f t="shared" si="101"/>
        <v>0</v>
      </c>
      <c r="FL53" s="219">
        <f t="shared" si="101"/>
        <v>0</v>
      </c>
      <c r="FM53" s="219">
        <f t="shared" si="101"/>
        <v>0</v>
      </c>
      <c r="FN53" s="219">
        <f t="shared" si="101"/>
        <v>0</v>
      </c>
      <c r="FO53" s="219">
        <f t="shared" ref="FO53:FX56" si="102">COUNTIF(FO$34:FO$51,$O53)</f>
        <v>0</v>
      </c>
      <c r="FP53" s="219">
        <f t="shared" si="102"/>
        <v>0</v>
      </c>
      <c r="FQ53" s="219">
        <f t="shared" si="102"/>
        <v>0</v>
      </c>
      <c r="FR53" s="219">
        <f t="shared" si="102"/>
        <v>0</v>
      </c>
      <c r="FS53" s="219">
        <f t="shared" si="102"/>
        <v>0</v>
      </c>
      <c r="FT53" s="219">
        <f t="shared" si="102"/>
        <v>0</v>
      </c>
      <c r="FU53" s="219">
        <f t="shared" si="102"/>
        <v>0</v>
      </c>
      <c r="FV53" s="219">
        <f t="shared" si="102"/>
        <v>0</v>
      </c>
      <c r="FW53" s="219">
        <f t="shared" si="102"/>
        <v>0</v>
      </c>
      <c r="FX53" s="219">
        <f t="shared" si="102"/>
        <v>0</v>
      </c>
      <c r="FY53" s="219">
        <f t="shared" ref="FY53:GH56" si="103">COUNTIF(FY$34:FY$51,$O53)</f>
        <v>0</v>
      </c>
      <c r="FZ53" s="219">
        <f t="shared" si="103"/>
        <v>0</v>
      </c>
      <c r="GA53" s="219">
        <f t="shared" si="103"/>
        <v>0</v>
      </c>
      <c r="GB53" s="219">
        <f t="shared" si="103"/>
        <v>0</v>
      </c>
      <c r="GC53" s="219">
        <f t="shared" si="103"/>
        <v>0</v>
      </c>
      <c r="GD53" s="219">
        <f t="shared" si="103"/>
        <v>0</v>
      </c>
      <c r="GE53" s="219">
        <f t="shared" si="103"/>
        <v>0</v>
      </c>
      <c r="GF53" s="219">
        <f t="shared" si="103"/>
        <v>0</v>
      </c>
      <c r="GG53" s="219">
        <f t="shared" si="103"/>
        <v>0</v>
      </c>
      <c r="GH53" s="219">
        <f t="shared" si="103"/>
        <v>0</v>
      </c>
      <c r="GI53" s="219">
        <f t="shared" ref="GI53:GR56" si="104">COUNTIF(GI$34:GI$51,$O53)</f>
        <v>0</v>
      </c>
      <c r="GJ53" s="219">
        <f t="shared" si="104"/>
        <v>0</v>
      </c>
      <c r="GK53" s="219">
        <f t="shared" si="104"/>
        <v>0</v>
      </c>
      <c r="GL53" s="219">
        <f t="shared" si="104"/>
        <v>0</v>
      </c>
      <c r="GM53" s="219">
        <f t="shared" si="104"/>
        <v>0</v>
      </c>
      <c r="GN53" s="219">
        <f t="shared" si="104"/>
        <v>0</v>
      </c>
      <c r="GO53" s="219">
        <f t="shared" si="104"/>
        <v>0</v>
      </c>
      <c r="GP53" s="219">
        <f t="shared" si="104"/>
        <v>0</v>
      </c>
      <c r="GQ53" s="219">
        <f t="shared" si="104"/>
        <v>0</v>
      </c>
      <c r="GR53" s="219">
        <f t="shared" si="104"/>
        <v>0</v>
      </c>
      <c r="GS53" s="219">
        <f t="shared" ref="GS53:HB56" si="105">COUNTIF(GS$34:GS$51,$O53)</f>
        <v>0</v>
      </c>
      <c r="GT53" s="219">
        <f t="shared" si="105"/>
        <v>0</v>
      </c>
      <c r="GU53" s="219">
        <f t="shared" si="105"/>
        <v>0</v>
      </c>
      <c r="GV53" s="219">
        <f t="shared" si="105"/>
        <v>0</v>
      </c>
      <c r="GW53" s="219">
        <f t="shared" si="105"/>
        <v>0</v>
      </c>
      <c r="GX53" s="219">
        <f t="shared" si="105"/>
        <v>0</v>
      </c>
      <c r="GY53" s="219">
        <f t="shared" si="105"/>
        <v>0</v>
      </c>
      <c r="GZ53" s="219">
        <f t="shared" si="105"/>
        <v>0</v>
      </c>
      <c r="HA53" s="219">
        <f t="shared" si="105"/>
        <v>0</v>
      </c>
      <c r="HB53" s="219">
        <f t="shared" si="105"/>
        <v>0</v>
      </c>
      <c r="HC53" s="219">
        <f t="shared" ref="HC53:HL56" si="106">COUNTIF(HC$34:HC$51,$O53)</f>
        <v>0</v>
      </c>
      <c r="HD53" s="219">
        <f t="shared" si="106"/>
        <v>0</v>
      </c>
      <c r="HE53" s="219">
        <f t="shared" si="106"/>
        <v>0</v>
      </c>
      <c r="HF53" s="219">
        <f t="shared" si="106"/>
        <v>0</v>
      </c>
      <c r="HG53" s="219">
        <f t="shared" si="106"/>
        <v>0</v>
      </c>
      <c r="HH53" s="219">
        <f t="shared" si="106"/>
        <v>0</v>
      </c>
      <c r="HI53" s="219">
        <f t="shared" si="106"/>
        <v>0</v>
      </c>
      <c r="HJ53" s="219">
        <f t="shared" si="106"/>
        <v>0</v>
      </c>
      <c r="HK53" s="219">
        <f t="shared" si="106"/>
        <v>0</v>
      </c>
      <c r="HL53" s="219">
        <f t="shared" si="106"/>
        <v>0</v>
      </c>
      <c r="HM53" s="219">
        <f t="shared" ref="HM53:HV56" si="107">COUNTIF(HM$34:HM$51,$O53)</f>
        <v>0</v>
      </c>
      <c r="HN53" s="219">
        <f t="shared" si="107"/>
        <v>0</v>
      </c>
      <c r="HO53" s="219">
        <f t="shared" si="107"/>
        <v>0</v>
      </c>
      <c r="HP53" s="219">
        <f t="shared" si="107"/>
        <v>0</v>
      </c>
      <c r="HQ53" s="219">
        <f t="shared" si="107"/>
        <v>0</v>
      </c>
      <c r="HR53" s="219">
        <f t="shared" si="107"/>
        <v>0</v>
      </c>
      <c r="HS53" s="219">
        <f t="shared" si="107"/>
        <v>0</v>
      </c>
      <c r="HT53" s="219">
        <f t="shared" si="107"/>
        <v>0</v>
      </c>
      <c r="HU53" s="219">
        <f t="shared" si="107"/>
        <v>0</v>
      </c>
      <c r="HV53" s="219">
        <f t="shared" si="107"/>
        <v>0</v>
      </c>
      <c r="HW53" s="219">
        <f t="shared" ref="HW53:IF56" si="108">COUNTIF(HW$34:HW$51,$O53)</f>
        <v>0</v>
      </c>
      <c r="HX53" s="219">
        <f t="shared" si="108"/>
        <v>0</v>
      </c>
      <c r="HY53" s="219">
        <f t="shared" si="108"/>
        <v>0</v>
      </c>
      <c r="HZ53" s="219">
        <f t="shared" si="108"/>
        <v>0</v>
      </c>
      <c r="IA53" s="219">
        <f t="shared" si="108"/>
        <v>0</v>
      </c>
      <c r="IB53" s="219">
        <f t="shared" si="108"/>
        <v>0</v>
      </c>
      <c r="IC53" s="219">
        <f t="shared" si="108"/>
        <v>0</v>
      </c>
      <c r="ID53" s="219">
        <f t="shared" si="108"/>
        <v>0</v>
      </c>
      <c r="IE53" s="219">
        <f t="shared" si="108"/>
        <v>0</v>
      </c>
      <c r="IF53" s="219">
        <f t="shared" si="108"/>
        <v>0</v>
      </c>
      <c r="IG53" s="219">
        <f t="shared" ref="IG53:IP56" si="109">COUNTIF(IG$34:IG$51,$O53)</f>
        <v>0</v>
      </c>
      <c r="IH53" s="219">
        <f t="shared" si="109"/>
        <v>0</v>
      </c>
      <c r="II53" s="219">
        <f t="shared" si="109"/>
        <v>0</v>
      </c>
      <c r="IJ53" s="219">
        <f t="shared" si="109"/>
        <v>0</v>
      </c>
      <c r="IK53" s="219">
        <f t="shared" si="109"/>
        <v>0</v>
      </c>
      <c r="IL53" s="219">
        <f t="shared" si="109"/>
        <v>0</v>
      </c>
      <c r="IM53" s="219">
        <f t="shared" si="109"/>
        <v>0</v>
      </c>
      <c r="IN53" s="219">
        <f t="shared" si="109"/>
        <v>0</v>
      </c>
      <c r="IO53" s="219">
        <f t="shared" si="109"/>
        <v>0</v>
      </c>
      <c r="IP53" s="219">
        <f t="shared" si="109"/>
        <v>0</v>
      </c>
      <c r="IQ53" s="219">
        <f t="shared" ref="IQ53:IZ56" si="110">COUNTIF(IQ$34:IQ$51,$O53)</f>
        <v>0</v>
      </c>
      <c r="IR53" s="219">
        <f t="shared" si="110"/>
        <v>0</v>
      </c>
      <c r="IS53" s="219">
        <f t="shared" si="110"/>
        <v>0</v>
      </c>
      <c r="IT53" s="219">
        <f t="shared" si="110"/>
        <v>0</v>
      </c>
      <c r="IU53" s="219">
        <f t="shared" si="110"/>
        <v>0</v>
      </c>
      <c r="IV53" s="219">
        <f t="shared" si="110"/>
        <v>0</v>
      </c>
      <c r="IW53" s="219">
        <f t="shared" si="110"/>
        <v>0</v>
      </c>
      <c r="IX53" s="219">
        <f t="shared" si="110"/>
        <v>0</v>
      </c>
      <c r="IY53" s="219">
        <f t="shared" si="110"/>
        <v>0</v>
      </c>
      <c r="IZ53" s="219">
        <f t="shared" si="110"/>
        <v>0</v>
      </c>
      <c r="JA53" s="219">
        <f t="shared" ref="JA53:JJ56" si="111">COUNTIF(JA$34:JA$51,$O53)</f>
        <v>0</v>
      </c>
      <c r="JB53" s="219">
        <f t="shared" si="111"/>
        <v>0</v>
      </c>
      <c r="JC53" s="219">
        <f t="shared" si="111"/>
        <v>0</v>
      </c>
      <c r="JD53" s="219">
        <f t="shared" si="111"/>
        <v>14</v>
      </c>
      <c r="JE53" s="219">
        <f t="shared" si="111"/>
        <v>14</v>
      </c>
      <c r="JF53" s="219">
        <f t="shared" si="111"/>
        <v>14</v>
      </c>
      <c r="JG53" s="219">
        <f t="shared" si="111"/>
        <v>14</v>
      </c>
      <c r="JH53" s="219">
        <f t="shared" si="111"/>
        <v>14</v>
      </c>
      <c r="JI53" s="219">
        <f t="shared" si="111"/>
        <v>14</v>
      </c>
      <c r="JJ53" s="219">
        <f t="shared" si="111"/>
        <v>14</v>
      </c>
      <c r="JK53" s="219">
        <f t="shared" ref="JK53:JT56" si="112">COUNTIF(JK$34:JK$51,$O53)</f>
        <v>14</v>
      </c>
      <c r="JL53" s="219">
        <f t="shared" si="112"/>
        <v>14</v>
      </c>
      <c r="JM53" s="219">
        <f t="shared" si="112"/>
        <v>14</v>
      </c>
      <c r="JN53" s="219">
        <f t="shared" si="112"/>
        <v>14</v>
      </c>
      <c r="JO53" s="219">
        <f t="shared" si="112"/>
        <v>14</v>
      </c>
      <c r="JP53" s="219">
        <f t="shared" si="112"/>
        <v>14</v>
      </c>
      <c r="JQ53" s="219">
        <f t="shared" si="112"/>
        <v>3</v>
      </c>
      <c r="JR53" s="219">
        <f t="shared" si="112"/>
        <v>14</v>
      </c>
      <c r="JS53" s="219">
        <f t="shared" si="112"/>
        <v>0</v>
      </c>
      <c r="JT53" s="219">
        <f t="shared" si="112"/>
        <v>14</v>
      </c>
      <c r="JU53" s="219">
        <f t="shared" ref="JU53:KD56" si="113">COUNTIF(JU$34:JU$51,$O53)</f>
        <v>14</v>
      </c>
      <c r="JV53" s="219">
        <f t="shared" si="113"/>
        <v>14</v>
      </c>
      <c r="JW53" s="219">
        <f t="shared" si="113"/>
        <v>14</v>
      </c>
      <c r="JX53" s="219">
        <f t="shared" si="113"/>
        <v>14</v>
      </c>
      <c r="JY53" s="219">
        <f t="shared" si="113"/>
        <v>14</v>
      </c>
      <c r="JZ53" s="219">
        <f t="shared" si="113"/>
        <v>3</v>
      </c>
      <c r="KA53" s="219">
        <f t="shared" si="113"/>
        <v>0</v>
      </c>
      <c r="KB53" s="219">
        <f t="shared" si="113"/>
        <v>0</v>
      </c>
      <c r="KC53" s="219">
        <f t="shared" si="113"/>
        <v>12</v>
      </c>
      <c r="KD53" s="219">
        <f t="shared" si="113"/>
        <v>12</v>
      </c>
      <c r="KE53" s="219">
        <f t="shared" ref="KE53:KN56" si="114">COUNTIF(KE$34:KE$51,$O53)</f>
        <v>0</v>
      </c>
      <c r="KF53" s="219">
        <f t="shared" si="114"/>
        <v>12</v>
      </c>
      <c r="KG53" s="219">
        <f t="shared" si="114"/>
        <v>0</v>
      </c>
      <c r="KH53" s="219">
        <f t="shared" si="114"/>
        <v>16</v>
      </c>
      <c r="KI53" s="219">
        <f t="shared" si="114"/>
        <v>0</v>
      </c>
      <c r="KJ53" s="219">
        <f t="shared" si="114"/>
        <v>12</v>
      </c>
      <c r="KK53" s="219">
        <f t="shared" si="114"/>
        <v>0</v>
      </c>
      <c r="KL53" s="219">
        <f t="shared" si="114"/>
        <v>14</v>
      </c>
      <c r="KM53" s="219">
        <f t="shared" si="114"/>
        <v>0</v>
      </c>
      <c r="KN53" s="219">
        <f t="shared" si="114"/>
        <v>14</v>
      </c>
      <c r="KO53" s="219">
        <f t="shared" ref="KO53:KX56" si="115">COUNTIF(KO$34:KO$51,$O53)</f>
        <v>3</v>
      </c>
      <c r="KP53" s="219">
        <f t="shared" si="115"/>
        <v>5</v>
      </c>
      <c r="KQ53" s="219">
        <f t="shared" si="115"/>
        <v>5</v>
      </c>
      <c r="KR53" s="219">
        <f t="shared" si="115"/>
        <v>0</v>
      </c>
      <c r="KS53" s="219">
        <f t="shared" si="115"/>
        <v>14</v>
      </c>
      <c r="KT53" s="219">
        <f t="shared" si="115"/>
        <v>14</v>
      </c>
      <c r="KU53" s="219">
        <f t="shared" si="115"/>
        <v>14</v>
      </c>
      <c r="KV53" s="219">
        <f t="shared" si="115"/>
        <v>14</v>
      </c>
      <c r="KW53" s="219">
        <f t="shared" si="115"/>
        <v>14</v>
      </c>
      <c r="KX53" s="219">
        <f t="shared" si="115"/>
        <v>14</v>
      </c>
      <c r="KY53" s="219">
        <f t="shared" ref="KY53:LH56" si="116">COUNTIF(KY$34:KY$51,$O53)</f>
        <v>0</v>
      </c>
      <c r="KZ53" s="219">
        <f t="shared" si="116"/>
        <v>0</v>
      </c>
      <c r="LA53" s="219">
        <f t="shared" si="116"/>
        <v>0</v>
      </c>
      <c r="LB53" s="219">
        <f t="shared" si="116"/>
        <v>0</v>
      </c>
      <c r="LC53" s="219">
        <f t="shared" si="116"/>
        <v>0</v>
      </c>
      <c r="LD53" s="219">
        <f t="shared" si="116"/>
        <v>0</v>
      </c>
      <c r="LE53" s="219">
        <f t="shared" si="116"/>
        <v>0</v>
      </c>
      <c r="LF53" s="219">
        <f t="shared" si="116"/>
        <v>0</v>
      </c>
      <c r="LG53" s="219">
        <f t="shared" si="116"/>
        <v>0</v>
      </c>
      <c r="LH53" s="219">
        <f t="shared" si="116"/>
        <v>0</v>
      </c>
      <c r="LI53" s="219">
        <f t="shared" ref="LI53:LR56" si="117">COUNTIF(LI$34:LI$51,$O53)</f>
        <v>0</v>
      </c>
      <c r="LJ53" s="219">
        <f t="shared" si="117"/>
        <v>0</v>
      </c>
      <c r="LK53" s="219">
        <f t="shared" si="117"/>
        <v>0</v>
      </c>
      <c r="LL53" s="219">
        <f t="shared" si="117"/>
        <v>0</v>
      </c>
      <c r="LM53" s="219">
        <f t="shared" si="117"/>
        <v>0</v>
      </c>
      <c r="LN53" s="219">
        <f t="shared" si="117"/>
        <v>0</v>
      </c>
      <c r="LO53" s="219">
        <f t="shared" si="117"/>
        <v>0</v>
      </c>
      <c r="LP53" s="219">
        <f t="shared" si="117"/>
        <v>0</v>
      </c>
      <c r="LQ53" s="219">
        <f t="shared" si="117"/>
        <v>0</v>
      </c>
      <c r="LR53" s="219">
        <f t="shared" si="117"/>
        <v>0</v>
      </c>
      <c r="LS53" s="219">
        <f t="shared" ref="LS53:MB56" si="118">COUNTIF(LS$34:LS$51,$O53)</f>
        <v>0</v>
      </c>
      <c r="LT53" s="219">
        <f t="shared" si="118"/>
        <v>0</v>
      </c>
      <c r="LU53" s="219">
        <f t="shared" si="118"/>
        <v>0</v>
      </c>
      <c r="LV53" s="219">
        <f t="shared" si="118"/>
        <v>0</v>
      </c>
      <c r="LW53" s="219">
        <f t="shared" si="118"/>
        <v>0</v>
      </c>
      <c r="LX53" s="219">
        <f t="shared" si="118"/>
        <v>0</v>
      </c>
      <c r="LY53" s="219">
        <f t="shared" si="118"/>
        <v>0</v>
      </c>
      <c r="LZ53" s="219">
        <f t="shared" si="118"/>
        <v>0</v>
      </c>
      <c r="MA53" s="219">
        <f t="shared" si="118"/>
        <v>0</v>
      </c>
      <c r="MB53" s="219">
        <f t="shared" si="118"/>
        <v>0</v>
      </c>
      <c r="MC53" s="219">
        <f t="shared" ref="MC53:ML56" si="119">COUNTIF(MC$34:MC$51,$O53)</f>
        <v>0</v>
      </c>
      <c r="MD53" s="219">
        <f t="shared" si="119"/>
        <v>0</v>
      </c>
      <c r="ME53" s="219">
        <f t="shared" si="119"/>
        <v>0</v>
      </c>
      <c r="MF53" s="219">
        <f t="shared" si="119"/>
        <v>0</v>
      </c>
      <c r="MG53" s="219">
        <f t="shared" si="119"/>
        <v>0</v>
      </c>
      <c r="MH53" s="219">
        <f t="shared" si="119"/>
        <v>0</v>
      </c>
      <c r="MI53" s="219">
        <f t="shared" si="119"/>
        <v>0</v>
      </c>
      <c r="MJ53" s="219">
        <f t="shared" si="119"/>
        <v>0</v>
      </c>
      <c r="MK53" s="219">
        <f t="shared" si="119"/>
        <v>0</v>
      </c>
      <c r="ML53" s="219">
        <f t="shared" si="119"/>
        <v>0</v>
      </c>
      <c r="MM53" s="219">
        <f t="shared" ref="MM53:MV56" si="120">COUNTIF(MM$34:MM$51,$O53)</f>
        <v>0</v>
      </c>
      <c r="MN53" s="219">
        <f t="shared" si="120"/>
        <v>0</v>
      </c>
      <c r="MO53" s="219">
        <f t="shared" si="120"/>
        <v>0</v>
      </c>
      <c r="MP53" s="219">
        <f t="shared" si="120"/>
        <v>0</v>
      </c>
      <c r="MQ53" s="219">
        <f t="shared" si="120"/>
        <v>0</v>
      </c>
      <c r="MR53" s="219">
        <f t="shared" si="120"/>
        <v>0</v>
      </c>
      <c r="MS53" s="219">
        <f t="shared" si="120"/>
        <v>0</v>
      </c>
      <c r="MT53" s="219">
        <f t="shared" si="120"/>
        <v>0</v>
      </c>
      <c r="MU53" s="219">
        <f t="shared" si="120"/>
        <v>0</v>
      </c>
      <c r="MV53" s="219">
        <f t="shared" si="120"/>
        <v>0</v>
      </c>
      <c r="MW53" s="219">
        <f t="shared" ref="MW53:NF56" si="121">COUNTIF(MW$34:MW$51,$O53)</f>
        <v>0</v>
      </c>
      <c r="MX53" s="219">
        <f t="shared" si="121"/>
        <v>0</v>
      </c>
      <c r="MY53" s="219">
        <f t="shared" si="121"/>
        <v>0</v>
      </c>
      <c r="MZ53" s="219">
        <f t="shared" si="121"/>
        <v>0</v>
      </c>
      <c r="NA53" s="219">
        <f t="shared" si="121"/>
        <v>0</v>
      </c>
      <c r="NB53" s="219">
        <f t="shared" si="121"/>
        <v>0</v>
      </c>
      <c r="NC53" s="219">
        <f t="shared" si="121"/>
        <v>0</v>
      </c>
      <c r="ND53" s="219">
        <f t="shared" si="121"/>
        <v>14</v>
      </c>
      <c r="NE53" s="219">
        <f t="shared" si="121"/>
        <v>14</v>
      </c>
      <c r="NF53" s="219">
        <f t="shared" si="121"/>
        <v>14</v>
      </c>
      <c r="NG53" s="219">
        <f t="shared" ref="NG53:NP56" si="122">COUNTIF(NG$34:NG$51,$O53)</f>
        <v>0</v>
      </c>
      <c r="NH53" s="219">
        <f t="shared" si="122"/>
        <v>14</v>
      </c>
      <c r="NI53" s="219">
        <f t="shared" si="122"/>
        <v>14</v>
      </c>
      <c r="NJ53" s="219">
        <f t="shared" si="122"/>
        <v>14</v>
      </c>
      <c r="NK53" s="219">
        <f t="shared" si="122"/>
        <v>14</v>
      </c>
      <c r="NL53" s="219">
        <f t="shared" si="122"/>
        <v>14</v>
      </c>
      <c r="NM53" s="219">
        <f t="shared" si="122"/>
        <v>0</v>
      </c>
      <c r="NN53" s="219">
        <f t="shared" si="122"/>
        <v>14</v>
      </c>
      <c r="NO53" s="219">
        <f t="shared" si="122"/>
        <v>14</v>
      </c>
      <c r="NP53" s="219">
        <f t="shared" si="122"/>
        <v>14</v>
      </c>
      <c r="NQ53" s="219">
        <f t="shared" ref="NQ53:NZ56" si="123">COUNTIF(NQ$34:NQ$51,$O53)</f>
        <v>0</v>
      </c>
      <c r="NR53" s="219">
        <f t="shared" si="123"/>
        <v>0</v>
      </c>
      <c r="NS53" s="219">
        <f t="shared" si="123"/>
        <v>14</v>
      </c>
      <c r="NT53" s="219">
        <f t="shared" si="123"/>
        <v>14</v>
      </c>
      <c r="NU53" s="219">
        <f t="shared" si="123"/>
        <v>14</v>
      </c>
      <c r="NV53" s="219">
        <f t="shared" si="123"/>
        <v>14</v>
      </c>
      <c r="NW53" s="219">
        <f t="shared" si="123"/>
        <v>0</v>
      </c>
      <c r="NX53" s="219">
        <f t="shared" si="123"/>
        <v>14</v>
      </c>
      <c r="NY53" s="219">
        <f t="shared" si="123"/>
        <v>14</v>
      </c>
      <c r="NZ53" s="219">
        <f t="shared" si="123"/>
        <v>14</v>
      </c>
      <c r="OA53" s="219">
        <f t="shared" ref="OA53:OJ56" si="124">COUNTIF(OA$34:OA$51,$O53)</f>
        <v>14</v>
      </c>
      <c r="OB53" s="219">
        <f t="shared" si="124"/>
        <v>14</v>
      </c>
      <c r="OC53" s="219">
        <f t="shared" si="124"/>
        <v>14</v>
      </c>
      <c r="OD53" s="219">
        <f t="shared" si="124"/>
        <v>0</v>
      </c>
      <c r="OE53" s="219">
        <f t="shared" si="124"/>
        <v>12</v>
      </c>
      <c r="OF53" s="219">
        <f t="shared" si="124"/>
        <v>12</v>
      </c>
      <c r="OG53" s="219">
        <f t="shared" si="124"/>
        <v>12</v>
      </c>
      <c r="OH53" s="219">
        <f t="shared" si="124"/>
        <v>14</v>
      </c>
      <c r="OI53" s="219">
        <f t="shared" si="124"/>
        <v>14</v>
      </c>
      <c r="OJ53" s="219">
        <f t="shared" si="124"/>
        <v>14</v>
      </c>
      <c r="OK53" s="219">
        <f t="shared" ref="OK53:OT56" si="125">COUNTIF(OK$34:OK$51,$O53)</f>
        <v>14</v>
      </c>
      <c r="OL53" s="219">
        <f t="shared" si="125"/>
        <v>14</v>
      </c>
      <c r="OM53" s="219">
        <f t="shared" si="125"/>
        <v>0</v>
      </c>
      <c r="ON53" s="219">
        <f t="shared" si="125"/>
        <v>14</v>
      </c>
      <c r="OO53" s="219">
        <f t="shared" si="125"/>
        <v>0</v>
      </c>
      <c r="OP53" s="219">
        <f t="shared" si="125"/>
        <v>14</v>
      </c>
      <c r="OQ53" s="219">
        <f t="shared" si="125"/>
        <v>0</v>
      </c>
      <c r="OR53" s="219">
        <f t="shared" si="125"/>
        <v>0</v>
      </c>
      <c r="OS53" s="219">
        <f t="shared" si="125"/>
        <v>12</v>
      </c>
      <c r="OT53" s="219">
        <f t="shared" si="125"/>
        <v>12</v>
      </c>
      <c r="OU53" s="219">
        <f t="shared" ref="OU53:PF56" si="126">COUNTIF(OU$34:OU$51,$O53)</f>
        <v>12</v>
      </c>
      <c r="OV53" s="219">
        <f t="shared" si="126"/>
        <v>12</v>
      </c>
      <c r="OW53" s="219">
        <f t="shared" si="126"/>
        <v>0</v>
      </c>
      <c r="OX53" s="219">
        <f t="shared" si="126"/>
        <v>12</v>
      </c>
      <c r="OY53" s="219">
        <f t="shared" si="126"/>
        <v>14</v>
      </c>
      <c r="OZ53" s="219">
        <f t="shared" si="126"/>
        <v>14</v>
      </c>
      <c r="PA53" s="219">
        <f t="shared" si="126"/>
        <v>14</v>
      </c>
      <c r="PB53" s="219">
        <f t="shared" si="126"/>
        <v>14</v>
      </c>
      <c r="PC53" s="219">
        <f t="shared" si="126"/>
        <v>14</v>
      </c>
      <c r="PD53" s="219">
        <f t="shared" si="126"/>
        <v>14</v>
      </c>
      <c r="PE53" s="219">
        <f t="shared" si="126"/>
        <v>14</v>
      </c>
      <c r="PF53" s="219">
        <f t="shared" si="126"/>
        <v>0</v>
      </c>
    </row>
    <row r="54" spans="1:422" x14ac:dyDescent="0.25">
      <c r="I54" s="219" t="s">
        <v>340</v>
      </c>
      <c r="O54" s="219" t="s">
        <v>340</v>
      </c>
      <c r="Q54" s="219">
        <f t="shared" si="87"/>
        <v>0</v>
      </c>
      <c r="R54" s="219">
        <f t="shared" si="87"/>
        <v>0</v>
      </c>
      <c r="S54" s="219">
        <f t="shared" si="87"/>
        <v>15</v>
      </c>
      <c r="T54" s="219">
        <f t="shared" si="87"/>
        <v>0</v>
      </c>
      <c r="U54" s="219">
        <f t="shared" si="87"/>
        <v>0</v>
      </c>
      <c r="V54" s="219">
        <f t="shared" si="87"/>
        <v>0</v>
      </c>
      <c r="W54" s="219">
        <f t="shared" si="87"/>
        <v>15</v>
      </c>
      <c r="X54" s="219">
        <f t="shared" si="87"/>
        <v>0</v>
      </c>
      <c r="Y54" s="219">
        <f t="shared" si="87"/>
        <v>15</v>
      </c>
      <c r="Z54" s="219">
        <f t="shared" si="87"/>
        <v>15</v>
      </c>
      <c r="AA54" s="219">
        <f t="shared" si="88"/>
        <v>15</v>
      </c>
      <c r="AB54" s="219">
        <f t="shared" si="88"/>
        <v>0</v>
      </c>
      <c r="AC54" s="219">
        <f t="shared" si="88"/>
        <v>0</v>
      </c>
      <c r="AD54" s="219">
        <f t="shared" si="88"/>
        <v>0</v>
      </c>
      <c r="AE54" s="219">
        <f t="shared" si="88"/>
        <v>0</v>
      </c>
      <c r="AF54" s="219">
        <f t="shared" si="88"/>
        <v>0</v>
      </c>
      <c r="AG54" s="219">
        <f t="shared" si="88"/>
        <v>0</v>
      </c>
      <c r="AH54" s="219">
        <f t="shared" si="88"/>
        <v>0</v>
      </c>
      <c r="AI54" s="219">
        <f t="shared" si="88"/>
        <v>0</v>
      </c>
      <c r="AJ54" s="219">
        <f t="shared" si="88"/>
        <v>0</v>
      </c>
      <c r="AK54" s="219">
        <f t="shared" si="89"/>
        <v>0</v>
      </c>
      <c r="AL54" s="219">
        <f t="shared" si="89"/>
        <v>0</v>
      </c>
      <c r="AM54" s="219">
        <f t="shared" si="89"/>
        <v>0</v>
      </c>
      <c r="AN54" s="219">
        <f t="shared" si="89"/>
        <v>0</v>
      </c>
      <c r="AO54" s="219">
        <f t="shared" si="89"/>
        <v>0</v>
      </c>
      <c r="AP54" s="219">
        <f t="shared" si="89"/>
        <v>0</v>
      </c>
      <c r="AQ54" s="219">
        <f t="shared" si="89"/>
        <v>0</v>
      </c>
      <c r="AR54" s="219">
        <f t="shared" si="89"/>
        <v>0</v>
      </c>
      <c r="AS54" s="219">
        <f t="shared" si="89"/>
        <v>0</v>
      </c>
      <c r="AT54" s="219">
        <f t="shared" si="89"/>
        <v>0</v>
      </c>
      <c r="AU54" s="219">
        <f t="shared" si="90"/>
        <v>0</v>
      </c>
      <c r="AV54" s="219">
        <f t="shared" si="90"/>
        <v>0</v>
      </c>
      <c r="AW54" s="219">
        <f t="shared" si="90"/>
        <v>0</v>
      </c>
      <c r="AX54" s="219">
        <f t="shared" si="90"/>
        <v>0</v>
      </c>
      <c r="AY54" s="219">
        <f t="shared" si="90"/>
        <v>0</v>
      </c>
      <c r="AZ54" s="219">
        <f t="shared" si="90"/>
        <v>0</v>
      </c>
      <c r="BA54" s="219">
        <f t="shared" si="90"/>
        <v>0</v>
      </c>
      <c r="BB54" s="219">
        <f t="shared" si="90"/>
        <v>0</v>
      </c>
      <c r="BC54" s="219">
        <f t="shared" si="90"/>
        <v>0</v>
      </c>
      <c r="BD54" s="219">
        <f t="shared" si="90"/>
        <v>0</v>
      </c>
      <c r="BE54" s="219">
        <f t="shared" si="91"/>
        <v>0</v>
      </c>
      <c r="BF54" s="219">
        <f t="shared" si="91"/>
        <v>0</v>
      </c>
      <c r="BG54" s="219">
        <f t="shared" si="91"/>
        <v>0</v>
      </c>
      <c r="BH54" s="219">
        <f t="shared" si="91"/>
        <v>0</v>
      </c>
      <c r="BI54" s="219">
        <f t="shared" si="91"/>
        <v>0</v>
      </c>
      <c r="BJ54" s="219">
        <f t="shared" si="91"/>
        <v>0</v>
      </c>
      <c r="BK54" s="219">
        <f t="shared" si="91"/>
        <v>0</v>
      </c>
      <c r="BL54" s="219">
        <f t="shared" si="91"/>
        <v>0</v>
      </c>
      <c r="BM54" s="219">
        <f t="shared" si="91"/>
        <v>0</v>
      </c>
      <c r="BN54" s="219">
        <f t="shared" si="91"/>
        <v>0</v>
      </c>
      <c r="BO54" s="219">
        <f t="shared" si="92"/>
        <v>0</v>
      </c>
      <c r="BP54" s="219">
        <f t="shared" si="92"/>
        <v>0</v>
      </c>
      <c r="BQ54" s="219">
        <f t="shared" si="92"/>
        <v>0</v>
      </c>
      <c r="BR54" s="219">
        <f t="shared" si="92"/>
        <v>0</v>
      </c>
      <c r="BS54" s="219">
        <f t="shared" si="92"/>
        <v>0</v>
      </c>
      <c r="BT54" s="219">
        <f t="shared" si="92"/>
        <v>0</v>
      </c>
      <c r="BU54" s="219">
        <f t="shared" si="92"/>
        <v>0</v>
      </c>
      <c r="BV54" s="219">
        <f t="shared" si="92"/>
        <v>0</v>
      </c>
      <c r="BW54" s="219">
        <f t="shared" si="92"/>
        <v>0</v>
      </c>
      <c r="BX54" s="219">
        <f t="shared" si="92"/>
        <v>0</v>
      </c>
      <c r="BY54" s="219">
        <f t="shared" si="93"/>
        <v>0</v>
      </c>
      <c r="BZ54" s="219">
        <f t="shared" si="93"/>
        <v>0</v>
      </c>
      <c r="CA54" s="219">
        <f t="shared" si="93"/>
        <v>0</v>
      </c>
      <c r="CB54" s="219">
        <f t="shared" si="93"/>
        <v>0</v>
      </c>
      <c r="CC54" s="219">
        <f t="shared" si="93"/>
        <v>0</v>
      </c>
      <c r="CD54" s="219">
        <f t="shared" si="93"/>
        <v>0</v>
      </c>
      <c r="CE54" s="219">
        <f t="shared" si="93"/>
        <v>0</v>
      </c>
      <c r="CF54" s="219">
        <f t="shared" si="93"/>
        <v>0</v>
      </c>
      <c r="CG54" s="219">
        <f t="shared" si="93"/>
        <v>0</v>
      </c>
      <c r="CH54" s="219">
        <f t="shared" si="93"/>
        <v>0</v>
      </c>
      <c r="CI54" s="219">
        <f t="shared" si="94"/>
        <v>0</v>
      </c>
      <c r="CJ54" s="219">
        <f t="shared" si="94"/>
        <v>0</v>
      </c>
      <c r="CK54" s="219">
        <f t="shared" si="94"/>
        <v>0</v>
      </c>
      <c r="CL54" s="219">
        <f t="shared" si="94"/>
        <v>0</v>
      </c>
      <c r="CM54" s="219">
        <f t="shared" si="94"/>
        <v>0</v>
      </c>
      <c r="CN54" s="219">
        <f t="shared" si="94"/>
        <v>0</v>
      </c>
      <c r="CO54" s="219">
        <f t="shared" si="94"/>
        <v>0</v>
      </c>
      <c r="CP54" s="219">
        <f t="shared" si="94"/>
        <v>0</v>
      </c>
      <c r="CQ54" s="219">
        <f t="shared" si="94"/>
        <v>0</v>
      </c>
      <c r="CR54" s="219">
        <f t="shared" si="94"/>
        <v>0</v>
      </c>
      <c r="CS54" s="219">
        <f t="shared" si="95"/>
        <v>0</v>
      </c>
      <c r="CT54" s="219">
        <f t="shared" si="95"/>
        <v>5</v>
      </c>
      <c r="CU54" s="219">
        <f t="shared" si="95"/>
        <v>0</v>
      </c>
      <c r="CV54" s="219">
        <f t="shared" si="95"/>
        <v>13</v>
      </c>
      <c r="CW54" s="219">
        <f t="shared" si="95"/>
        <v>0</v>
      </c>
      <c r="CX54" s="219">
        <f t="shared" si="95"/>
        <v>0</v>
      </c>
      <c r="CY54" s="219">
        <f t="shared" si="95"/>
        <v>0</v>
      </c>
      <c r="CZ54" s="219">
        <f t="shared" si="95"/>
        <v>3</v>
      </c>
      <c r="DA54" s="219">
        <f t="shared" si="95"/>
        <v>0</v>
      </c>
      <c r="DB54" s="219">
        <f t="shared" si="95"/>
        <v>13</v>
      </c>
      <c r="DC54" s="219">
        <f t="shared" si="96"/>
        <v>0</v>
      </c>
      <c r="DD54" s="219">
        <f t="shared" si="96"/>
        <v>0</v>
      </c>
      <c r="DE54" s="219">
        <f t="shared" si="96"/>
        <v>0</v>
      </c>
      <c r="DF54" s="219">
        <f t="shared" si="96"/>
        <v>0</v>
      </c>
      <c r="DG54" s="219">
        <f t="shared" si="96"/>
        <v>0</v>
      </c>
      <c r="DH54" s="219">
        <f t="shared" si="96"/>
        <v>0</v>
      </c>
      <c r="DI54" s="219">
        <f t="shared" si="96"/>
        <v>0</v>
      </c>
      <c r="DJ54" s="219">
        <f t="shared" si="96"/>
        <v>0</v>
      </c>
      <c r="DK54" s="219">
        <f t="shared" si="96"/>
        <v>15</v>
      </c>
      <c r="DL54" s="219">
        <f t="shared" si="96"/>
        <v>0</v>
      </c>
      <c r="DM54" s="219">
        <f t="shared" si="96"/>
        <v>0</v>
      </c>
      <c r="DN54" s="219">
        <f t="shared" si="96"/>
        <v>0</v>
      </c>
      <c r="DO54" s="219">
        <f t="shared" si="96"/>
        <v>0</v>
      </c>
      <c r="DQ54" s="219">
        <f t="shared" si="97"/>
        <v>0</v>
      </c>
      <c r="DR54" s="219">
        <f t="shared" si="97"/>
        <v>0</v>
      </c>
      <c r="DS54" s="219">
        <f t="shared" si="97"/>
        <v>14</v>
      </c>
      <c r="DT54" s="219">
        <f t="shared" si="97"/>
        <v>0</v>
      </c>
      <c r="DU54" s="219">
        <f t="shared" si="97"/>
        <v>0</v>
      </c>
      <c r="DV54" s="219">
        <f t="shared" si="97"/>
        <v>0</v>
      </c>
      <c r="DW54" s="219">
        <f t="shared" si="97"/>
        <v>14</v>
      </c>
      <c r="DX54" s="219">
        <f t="shared" si="97"/>
        <v>0</v>
      </c>
      <c r="DY54" s="219">
        <f t="shared" si="97"/>
        <v>14</v>
      </c>
      <c r="DZ54" s="219">
        <f t="shared" si="97"/>
        <v>14</v>
      </c>
      <c r="EA54" s="219">
        <f t="shared" si="98"/>
        <v>0</v>
      </c>
      <c r="EB54" s="219">
        <f t="shared" si="98"/>
        <v>0</v>
      </c>
      <c r="EC54" s="219">
        <f t="shared" si="98"/>
        <v>0</v>
      </c>
      <c r="ED54" s="219">
        <f t="shared" si="98"/>
        <v>0</v>
      </c>
      <c r="EE54" s="219">
        <f t="shared" si="98"/>
        <v>0</v>
      </c>
      <c r="EF54" s="219">
        <f t="shared" si="98"/>
        <v>14</v>
      </c>
      <c r="EG54" s="219">
        <f t="shared" si="98"/>
        <v>0</v>
      </c>
      <c r="EH54" s="219">
        <f t="shared" si="98"/>
        <v>14</v>
      </c>
      <c r="EI54" s="219">
        <f t="shared" si="98"/>
        <v>0</v>
      </c>
      <c r="EJ54" s="219">
        <f t="shared" si="98"/>
        <v>0</v>
      </c>
      <c r="EK54" s="219">
        <f t="shared" si="99"/>
        <v>0</v>
      </c>
      <c r="EL54" s="219">
        <f t="shared" si="99"/>
        <v>0</v>
      </c>
      <c r="EM54" s="219">
        <f t="shared" si="99"/>
        <v>0</v>
      </c>
      <c r="EN54" s="219">
        <f t="shared" si="99"/>
        <v>0</v>
      </c>
      <c r="EO54" s="219">
        <f t="shared" si="99"/>
        <v>0</v>
      </c>
      <c r="EP54" s="219">
        <f t="shared" si="99"/>
        <v>0</v>
      </c>
      <c r="EQ54" s="219">
        <f t="shared" si="99"/>
        <v>0</v>
      </c>
      <c r="ER54" s="219">
        <f t="shared" si="99"/>
        <v>0</v>
      </c>
      <c r="ES54" s="219">
        <f t="shared" si="99"/>
        <v>0</v>
      </c>
      <c r="ET54" s="219">
        <f t="shared" si="99"/>
        <v>0</v>
      </c>
      <c r="EU54" s="219">
        <f t="shared" si="100"/>
        <v>0</v>
      </c>
      <c r="EV54" s="219">
        <f t="shared" si="100"/>
        <v>0</v>
      </c>
      <c r="EW54" s="219">
        <f t="shared" si="100"/>
        <v>0</v>
      </c>
      <c r="EX54" s="219">
        <f t="shared" si="100"/>
        <v>0</v>
      </c>
      <c r="EY54" s="219">
        <f t="shared" si="100"/>
        <v>0</v>
      </c>
      <c r="EZ54" s="219">
        <f t="shared" si="100"/>
        <v>0</v>
      </c>
      <c r="FA54" s="219">
        <f t="shared" si="100"/>
        <v>0</v>
      </c>
      <c r="FB54" s="219">
        <f t="shared" si="100"/>
        <v>0</v>
      </c>
      <c r="FC54" s="219">
        <f t="shared" si="100"/>
        <v>0</v>
      </c>
      <c r="FD54" s="219">
        <f t="shared" si="100"/>
        <v>0</v>
      </c>
      <c r="FE54" s="219">
        <f t="shared" si="101"/>
        <v>0</v>
      </c>
      <c r="FF54" s="219">
        <f t="shared" si="101"/>
        <v>0</v>
      </c>
      <c r="FG54" s="219">
        <f t="shared" si="101"/>
        <v>0</v>
      </c>
      <c r="FH54" s="219">
        <f t="shared" si="101"/>
        <v>0</v>
      </c>
      <c r="FI54" s="219">
        <f t="shared" si="101"/>
        <v>0</v>
      </c>
      <c r="FJ54" s="219">
        <f t="shared" si="101"/>
        <v>0</v>
      </c>
      <c r="FK54" s="219">
        <f t="shared" si="101"/>
        <v>0</v>
      </c>
      <c r="FL54" s="219">
        <f t="shared" si="101"/>
        <v>0</v>
      </c>
      <c r="FM54" s="219">
        <f t="shared" si="101"/>
        <v>0</v>
      </c>
      <c r="FN54" s="219">
        <f t="shared" si="101"/>
        <v>0</v>
      </c>
      <c r="FO54" s="219">
        <f t="shared" si="102"/>
        <v>0</v>
      </c>
      <c r="FP54" s="219">
        <f t="shared" si="102"/>
        <v>0</v>
      </c>
      <c r="FQ54" s="219">
        <f t="shared" si="102"/>
        <v>0</v>
      </c>
      <c r="FR54" s="219">
        <f t="shared" si="102"/>
        <v>0</v>
      </c>
      <c r="FS54" s="219">
        <f t="shared" si="102"/>
        <v>0</v>
      </c>
      <c r="FT54" s="219">
        <f t="shared" si="102"/>
        <v>0</v>
      </c>
      <c r="FU54" s="219">
        <f t="shared" si="102"/>
        <v>0</v>
      </c>
      <c r="FV54" s="219">
        <f t="shared" si="102"/>
        <v>0</v>
      </c>
      <c r="FW54" s="219">
        <f t="shared" si="102"/>
        <v>0</v>
      </c>
      <c r="FX54" s="219">
        <f t="shared" si="102"/>
        <v>0</v>
      </c>
      <c r="FY54" s="219">
        <f t="shared" si="103"/>
        <v>0</v>
      </c>
      <c r="FZ54" s="219">
        <f t="shared" si="103"/>
        <v>0</v>
      </c>
      <c r="GA54" s="219">
        <f t="shared" si="103"/>
        <v>0</v>
      </c>
      <c r="GB54" s="219">
        <f t="shared" si="103"/>
        <v>0</v>
      </c>
      <c r="GC54" s="219">
        <f t="shared" si="103"/>
        <v>0</v>
      </c>
      <c r="GD54" s="219">
        <f t="shared" si="103"/>
        <v>0</v>
      </c>
      <c r="GE54" s="219">
        <f t="shared" si="103"/>
        <v>0</v>
      </c>
      <c r="GF54" s="219">
        <f t="shared" si="103"/>
        <v>0</v>
      </c>
      <c r="GG54" s="219">
        <f t="shared" si="103"/>
        <v>0</v>
      </c>
      <c r="GH54" s="219">
        <f t="shared" si="103"/>
        <v>0</v>
      </c>
      <c r="GI54" s="219">
        <f t="shared" si="104"/>
        <v>0</v>
      </c>
      <c r="GJ54" s="219">
        <f t="shared" si="104"/>
        <v>0</v>
      </c>
      <c r="GK54" s="219">
        <f t="shared" si="104"/>
        <v>0</v>
      </c>
      <c r="GL54" s="219">
        <f t="shared" si="104"/>
        <v>0</v>
      </c>
      <c r="GM54" s="219">
        <f t="shared" si="104"/>
        <v>0</v>
      </c>
      <c r="GN54" s="219">
        <f t="shared" si="104"/>
        <v>0</v>
      </c>
      <c r="GO54" s="219">
        <f t="shared" si="104"/>
        <v>0</v>
      </c>
      <c r="GP54" s="219">
        <f t="shared" si="104"/>
        <v>0</v>
      </c>
      <c r="GQ54" s="219">
        <f t="shared" si="104"/>
        <v>0</v>
      </c>
      <c r="GR54" s="219">
        <f t="shared" si="104"/>
        <v>0</v>
      </c>
      <c r="GS54" s="219">
        <f t="shared" si="105"/>
        <v>0</v>
      </c>
      <c r="GT54" s="219">
        <f t="shared" si="105"/>
        <v>0</v>
      </c>
      <c r="GU54" s="219">
        <f t="shared" si="105"/>
        <v>0</v>
      </c>
      <c r="GV54" s="219">
        <f t="shared" si="105"/>
        <v>0</v>
      </c>
      <c r="GW54" s="219">
        <f t="shared" si="105"/>
        <v>0</v>
      </c>
      <c r="GX54" s="219">
        <f t="shared" si="105"/>
        <v>0</v>
      </c>
      <c r="GY54" s="219">
        <f t="shared" si="105"/>
        <v>0</v>
      </c>
      <c r="GZ54" s="219">
        <f t="shared" si="105"/>
        <v>0</v>
      </c>
      <c r="HA54" s="219">
        <f t="shared" si="105"/>
        <v>0</v>
      </c>
      <c r="HB54" s="219">
        <f t="shared" si="105"/>
        <v>0</v>
      </c>
      <c r="HC54" s="219">
        <f t="shared" si="106"/>
        <v>0</v>
      </c>
      <c r="HD54" s="219">
        <f t="shared" si="106"/>
        <v>0</v>
      </c>
      <c r="HE54" s="219">
        <f t="shared" si="106"/>
        <v>0</v>
      </c>
      <c r="HF54" s="219">
        <f t="shared" si="106"/>
        <v>0</v>
      </c>
      <c r="HG54" s="219">
        <f t="shared" si="106"/>
        <v>0</v>
      </c>
      <c r="HH54" s="219">
        <f t="shared" si="106"/>
        <v>0</v>
      </c>
      <c r="HI54" s="219">
        <f t="shared" si="106"/>
        <v>0</v>
      </c>
      <c r="HJ54" s="219">
        <f t="shared" si="106"/>
        <v>0</v>
      </c>
      <c r="HK54" s="219">
        <f t="shared" si="106"/>
        <v>0</v>
      </c>
      <c r="HL54" s="219">
        <f t="shared" si="106"/>
        <v>0</v>
      </c>
      <c r="HM54" s="219">
        <f t="shared" si="107"/>
        <v>0</v>
      </c>
      <c r="HN54" s="219">
        <f t="shared" si="107"/>
        <v>0</v>
      </c>
      <c r="HO54" s="219">
        <f t="shared" si="107"/>
        <v>0</v>
      </c>
      <c r="HP54" s="219">
        <f t="shared" si="107"/>
        <v>0</v>
      </c>
      <c r="HQ54" s="219">
        <f t="shared" si="107"/>
        <v>0</v>
      </c>
      <c r="HR54" s="219">
        <f t="shared" si="107"/>
        <v>0</v>
      </c>
      <c r="HS54" s="219">
        <f t="shared" si="107"/>
        <v>0</v>
      </c>
      <c r="HT54" s="219">
        <f t="shared" si="107"/>
        <v>0</v>
      </c>
      <c r="HU54" s="219">
        <f t="shared" si="107"/>
        <v>0</v>
      </c>
      <c r="HV54" s="219">
        <f t="shared" si="107"/>
        <v>0</v>
      </c>
      <c r="HW54" s="219">
        <f t="shared" si="108"/>
        <v>0</v>
      </c>
      <c r="HX54" s="219">
        <f t="shared" si="108"/>
        <v>0</v>
      </c>
      <c r="HY54" s="219">
        <f t="shared" si="108"/>
        <v>0</v>
      </c>
      <c r="HZ54" s="219">
        <f t="shared" si="108"/>
        <v>0</v>
      </c>
      <c r="IA54" s="219">
        <f t="shared" si="108"/>
        <v>0</v>
      </c>
      <c r="IB54" s="219">
        <f t="shared" si="108"/>
        <v>0</v>
      </c>
      <c r="IC54" s="219">
        <f t="shared" si="108"/>
        <v>0</v>
      </c>
      <c r="ID54" s="219">
        <f t="shared" si="108"/>
        <v>0</v>
      </c>
      <c r="IE54" s="219">
        <f t="shared" si="108"/>
        <v>0</v>
      </c>
      <c r="IF54" s="219">
        <f t="shared" si="108"/>
        <v>0</v>
      </c>
      <c r="IG54" s="219">
        <f t="shared" si="109"/>
        <v>0</v>
      </c>
      <c r="IH54" s="219">
        <f t="shared" si="109"/>
        <v>0</v>
      </c>
      <c r="II54" s="219">
        <f t="shared" si="109"/>
        <v>0</v>
      </c>
      <c r="IJ54" s="219">
        <f t="shared" si="109"/>
        <v>0</v>
      </c>
      <c r="IK54" s="219">
        <f t="shared" si="109"/>
        <v>0</v>
      </c>
      <c r="IL54" s="219">
        <f t="shared" si="109"/>
        <v>0</v>
      </c>
      <c r="IM54" s="219">
        <f t="shared" si="109"/>
        <v>0</v>
      </c>
      <c r="IN54" s="219">
        <f t="shared" si="109"/>
        <v>0</v>
      </c>
      <c r="IO54" s="219">
        <f t="shared" si="109"/>
        <v>0</v>
      </c>
      <c r="IP54" s="219">
        <f t="shared" si="109"/>
        <v>0</v>
      </c>
      <c r="IQ54" s="219">
        <f t="shared" si="110"/>
        <v>0</v>
      </c>
      <c r="IR54" s="219">
        <f t="shared" si="110"/>
        <v>0</v>
      </c>
      <c r="IS54" s="219">
        <f t="shared" si="110"/>
        <v>0</v>
      </c>
      <c r="IT54" s="219">
        <f t="shared" si="110"/>
        <v>0</v>
      </c>
      <c r="IU54" s="219">
        <f t="shared" si="110"/>
        <v>0</v>
      </c>
      <c r="IV54" s="219">
        <f t="shared" si="110"/>
        <v>0</v>
      </c>
      <c r="IW54" s="219">
        <f t="shared" si="110"/>
        <v>0</v>
      </c>
      <c r="IX54" s="219">
        <f t="shared" si="110"/>
        <v>0</v>
      </c>
      <c r="IY54" s="219">
        <f t="shared" si="110"/>
        <v>0</v>
      </c>
      <c r="IZ54" s="219">
        <f t="shared" si="110"/>
        <v>0</v>
      </c>
      <c r="JA54" s="219">
        <f t="shared" si="111"/>
        <v>0</v>
      </c>
      <c r="JB54" s="219">
        <f t="shared" si="111"/>
        <v>0</v>
      </c>
      <c r="JC54" s="219">
        <f t="shared" si="111"/>
        <v>0</v>
      </c>
      <c r="JD54" s="219">
        <f t="shared" si="111"/>
        <v>0</v>
      </c>
      <c r="JE54" s="219">
        <f t="shared" si="111"/>
        <v>0</v>
      </c>
      <c r="JF54" s="219">
        <f t="shared" si="111"/>
        <v>0</v>
      </c>
      <c r="JG54" s="219">
        <f t="shared" si="111"/>
        <v>0</v>
      </c>
      <c r="JH54" s="219">
        <f t="shared" si="111"/>
        <v>0</v>
      </c>
      <c r="JI54" s="219">
        <f t="shared" si="111"/>
        <v>0</v>
      </c>
      <c r="JJ54" s="219">
        <f t="shared" si="111"/>
        <v>0</v>
      </c>
      <c r="JK54" s="219">
        <f t="shared" si="112"/>
        <v>0</v>
      </c>
      <c r="JL54" s="219">
        <f t="shared" si="112"/>
        <v>0</v>
      </c>
      <c r="JM54" s="219">
        <f t="shared" si="112"/>
        <v>0</v>
      </c>
      <c r="JN54" s="219">
        <f t="shared" si="112"/>
        <v>0</v>
      </c>
      <c r="JO54" s="219">
        <f t="shared" si="112"/>
        <v>0</v>
      </c>
      <c r="JP54" s="219">
        <f t="shared" si="112"/>
        <v>0</v>
      </c>
      <c r="JQ54" s="219">
        <f t="shared" si="112"/>
        <v>11</v>
      </c>
      <c r="JR54" s="219">
        <f t="shared" si="112"/>
        <v>0</v>
      </c>
      <c r="JS54" s="219">
        <f t="shared" si="112"/>
        <v>0</v>
      </c>
      <c r="JT54" s="219">
        <f t="shared" si="112"/>
        <v>0</v>
      </c>
      <c r="JU54" s="219">
        <f t="shared" si="113"/>
        <v>0</v>
      </c>
      <c r="JV54" s="219">
        <f t="shared" si="113"/>
        <v>0</v>
      </c>
      <c r="JW54" s="219">
        <f t="shared" si="113"/>
        <v>0</v>
      </c>
      <c r="JX54" s="219">
        <f t="shared" si="113"/>
        <v>0</v>
      </c>
      <c r="JY54" s="219">
        <f t="shared" si="113"/>
        <v>0</v>
      </c>
      <c r="JZ54" s="219">
        <f t="shared" si="113"/>
        <v>9</v>
      </c>
      <c r="KA54" s="219">
        <f t="shared" si="113"/>
        <v>12</v>
      </c>
      <c r="KB54" s="219">
        <f t="shared" si="113"/>
        <v>0</v>
      </c>
      <c r="KC54" s="219">
        <f t="shared" si="113"/>
        <v>0</v>
      </c>
      <c r="KD54" s="219">
        <f t="shared" si="113"/>
        <v>0</v>
      </c>
      <c r="KE54" s="219">
        <f t="shared" si="114"/>
        <v>0</v>
      </c>
      <c r="KF54" s="219">
        <f t="shared" si="114"/>
        <v>0</v>
      </c>
      <c r="KG54" s="219">
        <f t="shared" si="114"/>
        <v>0</v>
      </c>
      <c r="KH54" s="219">
        <f t="shared" si="114"/>
        <v>0</v>
      </c>
      <c r="KI54" s="219">
        <f t="shared" si="114"/>
        <v>12</v>
      </c>
      <c r="KJ54" s="219">
        <f t="shared" si="114"/>
        <v>0</v>
      </c>
      <c r="KK54" s="219">
        <f t="shared" si="114"/>
        <v>14</v>
      </c>
      <c r="KL54" s="219">
        <f t="shared" si="114"/>
        <v>0</v>
      </c>
      <c r="KM54" s="219">
        <f t="shared" si="114"/>
        <v>0</v>
      </c>
      <c r="KN54" s="219">
        <f t="shared" si="114"/>
        <v>0</v>
      </c>
      <c r="KO54" s="219">
        <f t="shared" si="115"/>
        <v>2</v>
      </c>
      <c r="KP54" s="219">
        <f t="shared" si="115"/>
        <v>0</v>
      </c>
      <c r="KQ54" s="219">
        <f t="shared" si="115"/>
        <v>0</v>
      </c>
      <c r="KR54" s="219">
        <f t="shared" si="115"/>
        <v>14</v>
      </c>
      <c r="KS54" s="219">
        <f t="shared" si="115"/>
        <v>0</v>
      </c>
      <c r="KT54" s="219">
        <f t="shared" si="115"/>
        <v>0</v>
      </c>
      <c r="KU54" s="219">
        <f t="shared" si="115"/>
        <v>0</v>
      </c>
      <c r="KV54" s="219">
        <f t="shared" si="115"/>
        <v>0</v>
      </c>
      <c r="KW54" s="219">
        <f t="shared" si="115"/>
        <v>0</v>
      </c>
      <c r="KX54" s="219">
        <f t="shared" si="115"/>
        <v>0</v>
      </c>
      <c r="KY54" s="219">
        <f t="shared" si="116"/>
        <v>0</v>
      </c>
      <c r="KZ54" s="219">
        <f t="shared" si="116"/>
        <v>0</v>
      </c>
      <c r="LA54" s="219">
        <f t="shared" si="116"/>
        <v>14</v>
      </c>
      <c r="LB54" s="219">
        <f t="shared" si="116"/>
        <v>2</v>
      </c>
      <c r="LC54" s="219">
        <f t="shared" si="116"/>
        <v>0</v>
      </c>
      <c r="LD54" s="219">
        <f t="shared" si="116"/>
        <v>0</v>
      </c>
      <c r="LE54" s="219">
        <f t="shared" si="116"/>
        <v>0</v>
      </c>
      <c r="LF54" s="219">
        <f t="shared" si="116"/>
        <v>0</v>
      </c>
      <c r="LG54" s="219">
        <f t="shared" si="116"/>
        <v>0</v>
      </c>
      <c r="LH54" s="219">
        <f t="shared" si="116"/>
        <v>0</v>
      </c>
      <c r="LI54" s="219">
        <f t="shared" si="117"/>
        <v>0</v>
      </c>
      <c r="LJ54" s="219">
        <f t="shared" si="117"/>
        <v>0</v>
      </c>
      <c r="LK54" s="219">
        <f t="shared" si="117"/>
        <v>0</v>
      </c>
      <c r="LL54" s="219">
        <f t="shared" si="117"/>
        <v>0</v>
      </c>
      <c r="LM54" s="219">
        <f t="shared" si="117"/>
        <v>0</v>
      </c>
      <c r="LN54" s="219">
        <f t="shared" si="117"/>
        <v>0</v>
      </c>
      <c r="LO54" s="219">
        <f t="shared" si="117"/>
        <v>0</v>
      </c>
      <c r="LP54" s="219">
        <f t="shared" si="117"/>
        <v>0</v>
      </c>
      <c r="LQ54" s="219">
        <f t="shared" si="117"/>
        <v>0</v>
      </c>
      <c r="LR54" s="219">
        <f t="shared" si="117"/>
        <v>0</v>
      </c>
      <c r="LS54" s="219">
        <f t="shared" si="118"/>
        <v>0</v>
      </c>
      <c r="LT54" s="219">
        <f t="shared" si="118"/>
        <v>0</v>
      </c>
      <c r="LU54" s="219">
        <f t="shared" si="118"/>
        <v>0</v>
      </c>
      <c r="LV54" s="219">
        <f t="shared" si="118"/>
        <v>0</v>
      </c>
      <c r="LW54" s="219">
        <f t="shared" si="118"/>
        <v>0</v>
      </c>
      <c r="LX54" s="219">
        <f t="shared" si="118"/>
        <v>0</v>
      </c>
      <c r="LY54" s="219">
        <f t="shared" si="118"/>
        <v>0</v>
      </c>
      <c r="LZ54" s="219">
        <f t="shared" si="118"/>
        <v>0</v>
      </c>
      <c r="MA54" s="219">
        <f t="shared" si="118"/>
        <v>0</v>
      </c>
      <c r="MB54" s="219">
        <f t="shared" si="118"/>
        <v>0</v>
      </c>
      <c r="MC54" s="219">
        <f t="shared" si="119"/>
        <v>0</v>
      </c>
      <c r="MD54" s="219">
        <f t="shared" si="119"/>
        <v>0</v>
      </c>
      <c r="ME54" s="219">
        <f t="shared" si="119"/>
        <v>0</v>
      </c>
      <c r="MF54" s="219">
        <f t="shared" si="119"/>
        <v>0</v>
      </c>
      <c r="MG54" s="219">
        <f t="shared" si="119"/>
        <v>0</v>
      </c>
      <c r="MH54" s="219">
        <f t="shared" si="119"/>
        <v>0</v>
      </c>
      <c r="MI54" s="219">
        <f t="shared" si="119"/>
        <v>0</v>
      </c>
      <c r="MJ54" s="219">
        <f t="shared" si="119"/>
        <v>0</v>
      </c>
      <c r="MK54" s="219">
        <f t="shared" si="119"/>
        <v>0</v>
      </c>
      <c r="ML54" s="219">
        <f t="shared" si="119"/>
        <v>0</v>
      </c>
      <c r="MM54" s="219">
        <f t="shared" si="120"/>
        <v>0</v>
      </c>
      <c r="MN54" s="219">
        <f t="shared" si="120"/>
        <v>0</v>
      </c>
      <c r="MO54" s="219">
        <f t="shared" si="120"/>
        <v>0</v>
      </c>
      <c r="MP54" s="219">
        <f t="shared" si="120"/>
        <v>0</v>
      </c>
      <c r="MQ54" s="219">
        <f t="shared" si="120"/>
        <v>0</v>
      </c>
      <c r="MR54" s="219">
        <f t="shared" si="120"/>
        <v>0</v>
      </c>
      <c r="MS54" s="219">
        <f t="shared" si="120"/>
        <v>0</v>
      </c>
      <c r="MT54" s="219">
        <f t="shared" si="120"/>
        <v>0</v>
      </c>
      <c r="MU54" s="219">
        <f t="shared" si="120"/>
        <v>0</v>
      </c>
      <c r="MV54" s="219">
        <f t="shared" si="120"/>
        <v>0</v>
      </c>
      <c r="MW54" s="219">
        <f t="shared" si="121"/>
        <v>0</v>
      </c>
      <c r="MX54" s="219">
        <f t="shared" si="121"/>
        <v>0</v>
      </c>
      <c r="MY54" s="219">
        <f t="shared" si="121"/>
        <v>0</v>
      </c>
      <c r="MZ54" s="219">
        <f t="shared" si="121"/>
        <v>0</v>
      </c>
      <c r="NA54" s="219">
        <f t="shared" si="121"/>
        <v>0</v>
      </c>
      <c r="NB54" s="219">
        <f t="shared" si="121"/>
        <v>0</v>
      </c>
      <c r="NC54" s="219">
        <f t="shared" si="121"/>
        <v>0</v>
      </c>
      <c r="ND54" s="219">
        <f t="shared" si="121"/>
        <v>0</v>
      </c>
      <c r="NE54" s="219">
        <f t="shared" si="121"/>
        <v>0</v>
      </c>
      <c r="NF54" s="219">
        <f t="shared" si="121"/>
        <v>0</v>
      </c>
      <c r="NG54" s="219">
        <f t="shared" si="122"/>
        <v>14</v>
      </c>
      <c r="NH54" s="219">
        <f t="shared" si="122"/>
        <v>0</v>
      </c>
      <c r="NI54" s="219">
        <f t="shared" si="122"/>
        <v>0</v>
      </c>
      <c r="NJ54" s="219">
        <f t="shared" si="122"/>
        <v>0</v>
      </c>
      <c r="NK54" s="219">
        <f t="shared" si="122"/>
        <v>0</v>
      </c>
      <c r="NL54" s="219">
        <f t="shared" si="122"/>
        <v>0</v>
      </c>
      <c r="NM54" s="219">
        <f t="shared" si="122"/>
        <v>14</v>
      </c>
      <c r="NN54" s="219">
        <f t="shared" si="122"/>
        <v>0</v>
      </c>
      <c r="NO54" s="219">
        <f t="shared" si="122"/>
        <v>0</v>
      </c>
      <c r="NP54" s="219">
        <f t="shared" si="122"/>
        <v>0</v>
      </c>
      <c r="NQ54" s="219">
        <f t="shared" si="123"/>
        <v>14</v>
      </c>
      <c r="NR54" s="219">
        <f t="shared" si="123"/>
        <v>14</v>
      </c>
      <c r="NS54" s="219">
        <f t="shared" si="123"/>
        <v>0</v>
      </c>
      <c r="NT54" s="219">
        <f t="shared" si="123"/>
        <v>0</v>
      </c>
      <c r="NU54" s="219">
        <f t="shared" si="123"/>
        <v>0</v>
      </c>
      <c r="NV54" s="219">
        <f t="shared" si="123"/>
        <v>0</v>
      </c>
      <c r="NW54" s="219">
        <f t="shared" si="123"/>
        <v>14</v>
      </c>
      <c r="NX54" s="219">
        <f t="shared" si="123"/>
        <v>0</v>
      </c>
      <c r="NY54" s="219">
        <f t="shared" si="123"/>
        <v>0</v>
      </c>
      <c r="NZ54" s="219">
        <f t="shared" si="123"/>
        <v>0</v>
      </c>
      <c r="OA54" s="219">
        <f t="shared" si="124"/>
        <v>0</v>
      </c>
      <c r="OB54" s="219">
        <f t="shared" si="124"/>
        <v>0</v>
      </c>
      <c r="OC54" s="219">
        <f t="shared" si="124"/>
        <v>0</v>
      </c>
      <c r="OD54" s="219">
        <f t="shared" si="124"/>
        <v>12</v>
      </c>
      <c r="OE54" s="219">
        <f t="shared" si="124"/>
        <v>0</v>
      </c>
      <c r="OF54" s="219">
        <f t="shared" si="124"/>
        <v>0</v>
      </c>
      <c r="OG54" s="219">
        <f t="shared" si="124"/>
        <v>0</v>
      </c>
      <c r="OH54" s="219">
        <f t="shared" si="124"/>
        <v>0</v>
      </c>
      <c r="OI54" s="219">
        <f t="shared" si="124"/>
        <v>0</v>
      </c>
      <c r="OJ54" s="219">
        <f t="shared" si="124"/>
        <v>0</v>
      </c>
      <c r="OK54" s="219">
        <f t="shared" si="125"/>
        <v>0</v>
      </c>
      <c r="OL54" s="219">
        <f t="shared" si="125"/>
        <v>0</v>
      </c>
      <c r="OM54" s="219">
        <f t="shared" si="125"/>
        <v>14</v>
      </c>
      <c r="ON54" s="219">
        <f t="shared" si="125"/>
        <v>0</v>
      </c>
      <c r="OO54" s="219">
        <f t="shared" si="125"/>
        <v>14</v>
      </c>
      <c r="OP54" s="219">
        <f t="shared" si="125"/>
        <v>0</v>
      </c>
      <c r="OQ54" s="219">
        <f t="shared" si="125"/>
        <v>0</v>
      </c>
      <c r="OR54" s="219">
        <f t="shared" si="125"/>
        <v>12</v>
      </c>
      <c r="OS54" s="219">
        <f t="shared" si="125"/>
        <v>0</v>
      </c>
      <c r="OT54" s="219">
        <f t="shared" si="125"/>
        <v>0</v>
      </c>
      <c r="OU54" s="219">
        <f t="shared" si="126"/>
        <v>0</v>
      </c>
      <c r="OV54" s="219">
        <f t="shared" si="126"/>
        <v>0</v>
      </c>
      <c r="OW54" s="219">
        <f t="shared" si="126"/>
        <v>12</v>
      </c>
      <c r="OX54" s="219">
        <f t="shared" si="126"/>
        <v>0</v>
      </c>
      <c r="OY54" s="219">
        <f t="shared" si="126"/>
        <v>0</v>
      </c>
      <c r="OZ54" s="219">
        <f t="shared" si="126"/>
        <v>0</v>
      </c>
      <c r="PA54" s="219">
        <f t="shared" si="126"/>
        <v>0</v>
      </c>
      <c r="PB54" s="219">
        <f t="shared" si="126"/>
        <v>0</v>
      </c>
      <c r="PC54" s="219">
        <f t="shared" si="126"/>
        <v>0</v>
      </c>
      <c r="PD54" s="219">
        <f t="shared" si="126"/>
        <v>0</v>
      </c>
      <c r="PE54" s="219">
        <f t="shared" si="126"/>
        <v>0</v>
      </c>
      <c r="PF54" s="219">
        <f t="shared" si="126"/>
        <v>0</v>
      </c>
    </row>
    <row r="55" spans="1:422" x14ac:dyDescent="0.25">
      <c r="I55" s="219" t="s">
        <v>341</v>
      </c>
      <c r="O55" s="219" t="s">
        <v>341</v>
      </c>
      <c r="Q55" s="219">
        <f t="shared" si="87"/>
        <v>0</v>
      </c>
      <c r="R55" s="219">
        <f t="shared" si="87"/>
        <v>0</v>
      </c>
      <c r="S55" s="219">
        <f t="shared" si="87"/>
        <v>0</v>
      </c>
      <c r="T55" s="219">
        <f t="shared" si="87"/>
        <v>0</v>
      </c>
      <c r="U55" s="219">
        <f t="shared" si="87"/>
        <v>0</v>
      </c>
      <c r="V55" s="219">
        <f t="shared" si="87"/>
        <v>0</v>
      </c>
      <c r="W55" s="219">
        <f t="shared" si="87"/>
        <v>0</v>
      </c>
      <c r="X55" s="219">
        <f t="shared" si="87"/>
        <v>0</v>
      </c>
      <c r="Y55" s="219">
        <f t="shared" si="87"/>
        <v>0</v>
      </c>
      <c r="Z55" s="219">
        <f t="shared" si="87"/>
        <v>0</v>
      </c>
      <c r="AA55" s="219">
        <f t="shared" si="88"/>
        <v>0</v>
      </c>
      <c r="AB55" s="219">
        <f t="shared" si="88"/>
        <v>0</v>
      </c>
      <c r="AC55" s="219">
        <f t="shared" si="88"/>
        <v>0</v>
      </c>
      <c r="AD55" s="219">
        <f t="shared" si="88"/>
        <v>0</v>
      </c>
      <c r="AE55" s="219">
        <f t="shared" si="88"/>
        <v>0</v>
      </c>
      <c r="AF55" s="219">
        <f t="shared" si="88"/>
        <v>0</v>
      </c>
      <c r="AG55" s="219">
        <f t="shared" si="88"/>
        <v>0</v>
      </c>
      <c r="AH55" s="219">
        <f t="shared" si="88"/>
        <v>0</v>
      </c>
      <c r="AI55" s="219">
        <f t="shared" si="88"/>
        <v>0</v>
      </c>
      <c r="AJ55" s="219">
        <f t="shared" si="88"/>
        <v>0</v>
      </c>
      <c r="AK55" s="219">
        <f t="shared" si="89"/>
        <v>0</v>
      </c>
      <c r="AL55" s="219">
        <f t="shared" si="89"/>
        <v>0</v>
      </c>
      <c r="AM55" s="219">
        <f t="shared" si="89"/>
        <v>0</v>
      </c>
      <c r="AN55" s="219">
        <f t="shared" si="89"/>
        <v>0</v>
      </c>
      <c r="AO55" s="219">
        <f t="shared" si="89"/>
        <v>0</v>
      </c>
      <c r="AP55" s="219">
        <f t="shared" si="89"/>
        <v>0</v>
      </c>
      <c r="AQ55" s="219">
        <f t="shared" si="89"/>
        <v>0</v>
      </c>
      <c r="AR55" s="219">
        <f t="shared" si="89"/>
        <v>0</v>
      </c>
      <c r="AS55" s="219">
        <f t="shared" si="89"/>
        <v>0</v>
      </c>
      <c r="AT55" s="219">
        <f t="shared" si="89"/>
        <v>0</v>
      </c>
      <c r="AU55" s="219">
        <f t="shared" si="90"/>
        <v>15</v>
      </c>
      <c r="AV55" s="219">
        <f t="shared" si="90"/>
        <v>0</v>
      </c>
      <c r="AW55" s="219">
        <f t="shared" si="90"/>
        <v>0</v>
      </c>
      <c r="AX55" s="219">
        <f t="shared" si="90"/>
        <v>0</v>
      </c>
      <c r="AY55" s="219">
        <f t="shared" si="90"/>
        <v>0</v>
      </c>
      <c r="AZ55" s="219">
        <f t="shared" si="90"/>
        <v>0</v>
      </c>
      <c r="BA55" s="219">
        <f t="shared" si="90"/>
        <v>0</v>
      </c>
      <c r="BB55" s="219">
        <f t="shared" si="90"/>
        <v>0</v>
      </c>
      <c r="BC55" s="219">
        <f t="shared" si="90"/>
        <v>0</v>
      </c>
      <c r="BD55" s="219">
        <f t="shared" si="90"/>
        <v>0</v>
      </c>
      <c r="BE55" s="219">
        <f t="shared" si="91"/>
        <v>0</v>
      </c>
      <c r="BF55" s="219">
        <f t="shared" si="91"/>
        <v>0</v>
      </c>
      <c r="BG55" s="219">
        <f t="shared" si="91"/>
        <v>0</v>
      </c>
      <c r="BH55" s="219">
        <f t="shared" si="91"/>
        <v>0</v>
      </c>
      <c r="BI55" s="219">
        <f t="shared" si="91"/>
        <v>0</v>
      </c>
      <c r="BJ55" s="219">
        <f t="shared" si="91"/>
        <v>0</v>
      </c>
      <c r="BK55" s="219">
        <f t="shared" si="91"/>
        <v>0</v>
      </c>
      <c r="BL55" s="219">
        <f t="shared" si="91"/>
        <v>0</v>
      </c>
      <c r="BM55" s="219">
        <f t="shared" si="91"/>
        <v>0</v>
      </c>
      <c r="BN55" s="219">
        <f t="shared" si="91"/>
        <v>0</v>
      </c>
      <c r="BO55" s="219">
        <f t="shared" si="92"/>
        <v>0</v>
      </c>
      <c r="BP55" s="219">
        <f t="shared" si="92"/>
        <v>0</v>
      </c>
      <c r="BQ55" s="219">
        <f t="shared" si="92"/>
        <v>0</v>
      </c>
      <c r="BR55" s="219">
        <f t="shared" si="92"/>
        <v>0</v>
      </c>
      <c r="BS55" s="219">
        <f t="shared" si="92"/>
        <v>0</v>
      </c>
      <c r="BT55" s="219">
        <f t="shared" si="92"/>
        <v>0</v>
      </c>
      <c r="BU55" s="219">
        <f t="shared" si="92"/>
        <v>0</v>
      </c>
      <c r="BV55" s="219">
        <f t="shared" si="92"/>
        <v>0</v>
      </c>
      <c r="BW55" s="219">
        <f t="shared" si="92"/>
        <v>0</v>
      </c>
      <c r="BX55" s="219">
        <f t="shared" si="92"/>
        <v>0</v>
      </c>
      <c r="BY55" s="219">
        <f t="shared" si="93"/>
        <v>0</v>
      </c>
      <c r="BZ55" s="219">
        <f t="shared" si="93"/>
        <v>0</v>
      </c>
      <c r="CA55" s="219">
        <f t="shared" si="93"/>
        <v>0</v>
      </c>
      <c r="CB55" s="219">
        <f t="shared" si="93"/>
        <v>0</v>
      </c>
      <c r="CC55" s="219">
        <f t="shared" si="93"/>
        <v>0</v>
      </c>
      <c r="CD55" s="219">
        <f t="shared" si="93"/>
        <v>0</v>
      </c>
      <c r="CE55" s="219">
        <f t="shared" si="93"/>
        <v>0</v>
      </c>
      <c r="CF55" s="219">
        <f t="shared" si="93"/>
        <v>0</v>
      </c>
      <c r="CG55" s="219">
        <f t="shared" si="93"/>
        <v>0</v>
      </c>
      <c r="CH55" s="219">
        <f t="shared" si="93"/>
        <v>0</v>
      </c>
      <c r="CI55" s="219">
        <f t="shared" si="94"/>
        <v>0</v>
      </c>
      <c r="CJ55" s="219">
        <f t="shared" si="94"/>
        <v>0</v>
      </c>
      <c r="CK55" s="219">
        <f t="shared" si="94"/>
        <v>0</v>
      </c>
      <c r="CL55" s="219">
        <f t="shared" si="94"/>
        <v>0</v>
      </c>
      <c r="CM55" s="219">
        <f t="shared" si="94"/>
        <v>0</v>
      </c>
      <c r="CN55" s="219">
        <f t="shared" si="94"/>
        <v>0</v>
      </c>
      <c r="CO55" s="219">
        <f t="shared" si="94"/>
        <v>0</v>
      </c>
      <c r="CP55" s="219">
        <f t="shared" si="94"/>
        <v>0</v>
      </c>
      <c r="CQ55" s="219">
        <f t="shared" si="94"/>
        <v>0</v>
      </c>
      <c r="CR55" s="219">
        <f t="shared" si="94"/>
        <v>15</v>
      </c>
      <c r="CS55" s="219">
        <f t="shared" si="95"/>
        <v>15</v>
      </c>
      <c r="CT55" s="219">
        <f t="shared" si="95"/>
        <v>0</v>
      </c>
      <c r="CU55" s="219">
        <f t="shared" si="95"/>
        <v>0</v>
      </c>
      <c r="CV55" s="219">
        <f t="shared" si="95"/>
        <v>0</v>
      </c>
      <c r="CW55" s="219">
        <f t="shared" si="95"/>
        <v>0</v>
      </c>
      <c r="CX55" s="219">
        <f t="shared" si="95"/>
        <v>0</v>
      </c>
      <c r="CY55" s="219">
        <f t="shared" si="95"/>
        <v>0</v>
      </c>
      <c r="CZ55" s="219">
        <f t="shared" si="95"/>
        <v>0</v>
      </c>
      <c r="DA55" s="219">
        <f t="shared" si="95"/>
        <v>0</v>
      </c>
      <c r="DB55" s="219">
        <f t="shared" si="95"/>
        <v>0</v>
      </c>
      <c r="DC55" s="219">
        <f t="shared" si="96"/>
        <v>0</v>
      </c>
      <c r="DD55" s="219">
        <f t="shared" si="96"/>
        <v>0</v>
      </c>
      <c r="DE55" s="219">
        <f t="shared" si="96"/>
        <v>0</v>
      </c>
      <c r="DF55" s="219">
        <f t="shared" si="96"/>
        <v>0</v>
      </c>
      <c r="DG55" s="219">
        <f t="shared" si="96"/>
        <v>0</v>
      </c>
      <c r="DH55" s="219">
        <f t="shared" si="96"/>
        <v>15</v>
      </c>
      <c r="DI55" s="219">
        <f t="shared" si="96"/>
        <v>0</v>
      </c>
      <c r="DJ55" s="219">
        <f t="shared" si="96"/>
        <v>0</v>
      </c>
      <c r="DK55" s="219">
        <f t="shared" si="96"/>
        <v>0</v>
      </c>
      <c r="DL55" s="219">
        <f t="shared" si="96"/>
        <v>0</v>
      </c>
      <c r="DM55" s="219">
        <f t="shared" si="96"/>
        <v>0</v>
      </c>
      <c r="DN55" s="219">
        <f t="shared" si="96"/>
        <v>0</v>
      </c>
      <c r="DO55" s="219">
        <f t="shared" si="96"/>
        <v>0</v>
      </c>
      <c r="DQ55" s="219">
        <f t="shared" si="97"/>
        <v>0</v>
      </c>
      <c r="DR55" s="219">
        <f t="shared" si="97"/>
        <v>0</v>
      </c>
      <c r="DS55" s="219">
        <f t="shared" si="97"/>
        <v>0</v>
      </c>
      <c r="DT55" s="219">
        <f t="shared" si="97"/>
        <v>0</v>
      </c>
      <c r="DU55" s="219">
        <f t="shared" si="97"/>
        <v>0</v>
      </c>
      <c r="DV55" s="219">
        <f t="shared" si="97"/>
        <v>0</v>
      </c>
      <c r="DW55" s="219">
        <f t="shared" si="97"/>
        <v>0</v>
      </c>
      <c r="DX55" s="219">
        <f t="shared" si="97"/>
        <v>0</v>
      </c>
      <c r="DY55" s="219">
        <f t="shared" si="97"/>
        <v>0</v>
      </c>
      <c r="DZ55" s="219">
        <f t="shared" si="97"/>
        <v>0</v>
      </c>
      <c r="EA55" s="219">
        <f t="shared" si="98"/>
        <v>0</v>
      </c>
      <c r="EB55" s="219">
        <f t="shared" si="98"/>
        <v>0</v>
      </c>
      <c r="EC55" s="219">
        <f t="shared" si="98"/>
        <v>0</v>
      </c>
      <c r="ED55" s="219">
        <f t="shared" si="98"/>
        <v>0</v>
      </c>
      <c r="EE55" s="219">
        <f t="shared" si="98"/>
        <v>0</v>
      </c>
      <c r="EF55" s="219">
        <f t="shared" si="98"/>
        <v>0</v>
      </c>
      <c r="EG55" s="219">
        <f t="shared" si="98"/>
        <v>0</v>
      </c>
      <c r="EH55" s="219">
        <f t="shared" si="98"/>
        <v>0</v>
      </c>
      <c r="EI55" s="219">
        <f t="shared" si="98"/>
        <v>0</v>
      </c>
      <c r="EJ55" s="219">
        <f t="shared" si="98"/>
        <v>0</v>
      </c>
      <c r="EK55" s="219">
        <f t="shared" si="99"/>
        <v>14</v>
      </c>
      <c r="EL55" s="219">
        <f t="shared" si="99"/>
        <v>0</v>
      </c>
      <c r="EM55" s="219">
        <f t="shared" si="99"/>
        <v>0</v>
      </c>
      <c r="EN55" s="219">
        <f t="shared" si="99"/>
        <v>0</v>
      </c>
      <c r="EO55" s="219">
        <f t="shared" si="99"/>
        <v>0</v>
      </c>
      <c r="EP55" s="219">
        <f t="shared" si="99"/>
        <v>0</v>
      </c>
      <c r="EQ55" s="219">
        <f t="shared" si="99"/>
        <v>0</v>
      </c>
      <c r="ER55" s="219">
        <f t="shared" si="99"/>
        <v>0</v>
      </c>
      <c r="ES55" s="219">
        <f t="shared" si="99"/>
        <v>0</v>
      </c>
      <c r="ET55" s="219">
        <f t="shared" si="99"/>
        <v>0</v>
      </c>
      <c r="EU55" s="219">
        <f t="shared" si="100"/>
        <v>0</v>
      </c>
      <c r="EV55" s="219">
        <f t="shared" si="100"/>
        <v>0</v>
      </c>
      <c r="EW55" s="219">
        <f t="shared" si="100"/>
        <v>0</v>
      </c>
      <c r="EX55" s="219">
        <f t="shared" si="100"/>
        <v>0</v>
      </c>
      <c r="EY55" s="219">
        <f t="shared" si="100"/>
        <v>0</v>
      </c>
      <c r="EZ55" s="219">
        <f t="shared" si="100"/>
        <v>0</v>
      </c>
      <c r="FA55" s="219">
        <f t="shared" si="100"/>
        <v>0</v>
      </c>
      <c r="FB55" s="219">
        <f t="shared" si="100"/>
        <v>0</v>
      </c>
      <c r="FC55" s="219">
        <f t="shared" si="100"/>
        <v>0</v>
      </c>
      <c r="FD55" s="219">
        <f t="shared" si="100"/>
        <v>0</v>
      </c>
      <c r="FE55" s="219">
        <f t="shared" si="101"/>
        <v>0</v>
      </c>
      <c r="FF55" s="219">
        <f t="shared" si="101"/>
        <v>0</v>
      </c>
      <c r="FG55" s="219">
        <f t="shared" si="101"/>
        <v>0</v>
      </c>
      <c r="FH55" s="219">
        <f t="shared" si="101"/>
        <v>0</v>
      </c>
      <c r="FI55" s="219">
        <f t="shared" si="101"/>
        <v>0</v>
      </c>
      <c r="FJ55" s="219">
        <f t="shared" si="101"/>
        <v>0</v>
      </c>
      <c r="FK55" s="219">
        <f t="shared" si="101"/>
        <v>0</v>
      </c>
      <c r="FL55" s="219">
        <f t="shared" si="101"/>
        <v>0</v>
      </c>
      <c r="FM55" s="219">
        <f t="shared" si="101"/>
        <v>0</v>
      </c>
      <c r="FN55" s="219">
        <f t="shared" si="101"/>
        <v>0</v>
      </c>
      <c r="FO55" s="219">
        <f t="shared" si="102"/>
        <v>0</v>
      </c>
      <c r="FP55" s="219">
        <f t="shared" si="102"/>
        <v>0</v>
      </c>
      <c r="FQ55" s="219">
        <f t="shared" si="102"/>
        <v>0</v>
      </c>
      <c r="FR55" s="219">
        <f t="shared" si="102"/>
        <v>0</v>
      </c>
      <c r="FS55" s="219">
        <f t="shared" si="102"/>
        <v>0</v>
      </c>
      <c r="FT55" s="219">
        <f t="shared" si="102"/>
        <v>0</v>
      </c>
      <c r="FU55" s="219">
        <f t="shared" si="102"/>
        <v>0</v>
      </c>
      <c r="FV55" s="219">
        <f t="shared" si="102"/>
        <v>0</v>
      </c>
      <c r="FW55" s="219">
        <f t="shared" si="102"/>
        <v>0</v>
      </c>
      <c r="FX55" s="219">
        <f t="shared" si="102"/>
        <v>0</v>
      </c>
      <c r="FY55" s="219">
        <f t="shared" si="103"/>
        <v>0</v>
      </c>
      <c r="FZ55" s="219">
        <f t="shared" si="103"/>
        <v>0</v>
      </c>
      <c r="GA55" s="219">
        <f t="shared" si="103"/>
        <v>0</v>
      </c>
      <c r="GB55" s="219">
        <f t="shared" si="103"/>
        <v>0</v>
      </c>
      <c r="GC55" s="219">
        <f t="shared" si="103"/>
        <v>0</v>
      </c>
      <c r="GD55" s="219">
        <f t="shared" si="103"/>
        <v>0</v>
      </c>
      <c r="GE55" s="219">
        <f t="shared" si="103"/>
        <v>0</v>
      </c>
      <c r="GF55" s="219">
        <f t="shared" si="103"/>
        <v>0</v>
      </c>
      <c r="GG55" s="219">
        <f t="shared" si="103"/>
        <v>0</v>
      </c>
      <c r="GH55" s="219">
        <f t="shared" si="103"/>
        <v>0</v>
      </c>
      <c r="GI55" s="219">
        <f t="shared" si="104"/>
        <v>0</v>
      </c>
      <c r="GJ55" s="219">
        <f t="shared" si="104"/>
        <v>0</v>
      </c>
      <c r="GK55" s="219">
        <f t="shared" si="104"/>
        <v>0</v>
      </c>
      <c r="GL55" s="219">
        <f t="shared" si="104"/>
        <v>0</v>
      </c>
      <c r="GM55" s="219">
        <f t="shared" si="104"/>
        <v>0</v>
      </c>
      <c r="GN55" s="219">
        <f t="shared" si="104"/>
        <v>0</v>
      </c>
      <c r="GO55" s="219">
        <f t="shared" si="104"/>
        <v>0</v>
      </c>
      <c r="GP55" s="219">
        <f t="shared" si="104"/>
        <v>0</v>
      </c>
      <c r="GQ55" s="219">
        <f t="shared" si="104"/>
        <v>0</v>
      </c>
      <c r="GR55" s="219">
        <f t="shared" si="104"/>
        <v>0</v>
      </c>
      <c r="GS55" s="219">
        <f t="shared" si="105"/>
        <v>0</v>
      </c>
      <c r="GT55" s="219">
        <f t="shared" si="105"/>
        <v>0</v>
      </c>
      <c r="GU55" s="219">
        <f t="shared" si="105"/>
        <v>0</v>
      </c>
      <c r="GV55" s="219">
        <f t="shared" si="105"/>
        <v>0</v>
      </c>
      <c r="GW55" s="219">
        <f t="shared" si="105"/>
        <v>0</v>
      </c>
      <c r="GX55" s="219">
        <f t="shared" si="105"/>
        <v>0</v>
      </c>
      <c r="GY55" s="219">
        <f t="shared" si="105"/>
        <v>0</v>
      </c>
      <c r="GZ55" s="219">
        <f t="shared" si="105"/>
        <v>0</v>
      </c>
      <c r="HA55" s="219">
        <f t="shared" si="105"/>
        <v>0</v>
      </c>
      <c r="HB55" s="219">
        <f t="shared" si="105"/>
        <v>0</v>
      </c>
      <c r="HC55" s="219">
        <f t="shared" si="106"/>
        <v>0</v>
      </c>
      <c r="HD55" s="219">
        <f t="shared" si="106"/>
        <v>0</v>
      </c>
      <c r="HE55" s="219">
        <f t="shared" si="106"/>
        <v>0</v>
      </c>
      <c r="HF55" s="219">
        <f t="shared" si="106"/>
        <v>0</v>
      </c>
      <c r="HG55" s="219">
        <f t="shared" si="106"/>
        <v>0</v>
      </c>
      <c r="HH55" s="219">
        <f t="shared" si="106"/>
        <v>0</v>
      </c>
      <c r="HI55" s="219">
        <f t="shared" si="106"/>
        <v>0</v>
      </c>
      <c r="HJ55" s="219">
        <f t="shared" si="106"/>
        <v>0</v>
      </c>
      <c r="HK55" s="219">
        <f t="shared" si="106"/>
        <v>0</v>
      </c>
      <c r="HL55" s="219">
        <f t="shared" si="106"/>
        <v>0</v>
      </c>
      <c r="HM55" s="219">
        <f t="shared" si="107"/>
        <v>0</v>
      </c>
      <c r="HN55" s="219">
        <f t="shared" si="107"/>
        <v>0</v>
      </c>
      <c r="HO55" s="219">
        <f t="shared" si="107"/>
        <v>0</v>
      </c>
      <c r="HP55" s="219">
        <f t="shared" si="107"/>
        <v>0</v>
      </c>
      <c r="HQ55" s="219">
        <f t="shared" si="107"/>
        <v>0</v>
      </c>
      <c r="HR55" s="219">
        <f t="shared" si="107"/>
        <v>0</v>
      </c>
      <c r="HS55" s="219">
        <f t="shared" si="107"/>
        <v>0</v>
      </c>
      <c r="HT55" s="219">
        <f t="shared" si="107"/>
        <v>0</v>
      </c>
      <c r="HU55" s="219">
        <f t="shared" si="107"/>
        <v>0</v>
      </c>
      <c r="HV55" s="219">
        <f t="shared" si="107"/>
        <v>0</v>
      </c>
      <c r="HW55" s="219">
        <f t="shared" si="108"/>
        <v>0</v>
      </c>
      <c r="HX55" s="219">
        <f t="shared" si="108"/>
        <v>0</v>
      </c>
      <c r="HY55" s="219">
        <f t="shared" si="108"/>
        <v>0</v>
      </c>
      <c r="HZ55" s="219">
        <f t="shared" si="108"/>
        <v>0</v>
      </c>
      <c r="IA55" s="219">
        <f t="shared" si="108"/>
        <v>0</v>
      </c>
      <c r="IB55" s="219">
        <f t="shared" si="108"/>
        <v>0</v>
      </c>
      <c r="IC55" s="219">
        <f t="shared" si="108"/>
        <v>0</v>
      </c>
      <c r="ID55" s="219">
        <f t="shared" si="108"/>
        <v>0</v>
      </c>
      <c r="IE55" s="219">
        <f t="shared" si="108"/>
        <v>0</v>
      </c>
      <c r="IF55" s="219">
        <f t="shared" si="108"/>
        <v>0</v>
      </c>
      <c r="IG55" s="219">
        <f t="shared" si="109"/>
        <v>0</v>
      </c>
      <c r="IH55" s="219">
        <f t="shared" si="109"/>
        <v>0</v>
      </c>
      <c r="II55" s="219">
        <f t="shared" si="109"/>
        <v>0</v>
      </c>
      <c r="IJ55" s="219">
        <f t="shared" si="109"/>
        <v>0</v>
      </c>
      <c r="IK55" s="219">
        <f t="shared" si="109"/>
        <v>0</v>
      </c>
      <c r="IL55" s="219">
        <f t="shared" si="109"/>
        <v>0</v>
      </c>
      <c r="IM55" s="219">
        <f t="shared" si="109"/>
        <v>0</v>
      </c>
      <c r="IN55" s="219">
        <f t="shared" si="109"/>
        <v>0</v>
      </c>
      <c r="IO55" s="219">
        <f t="shared" si="109"/>
        <v>0</v>
      </c>
      <c r="IP55" s="219">
        <f t="shared" si="109"/>
        <v>0</v>
      </c>
      <c r="IQ55" s="219">
        <f t="shared" si="110"/>
        <v>0</v>
      </c>
      <c r="IR55" s="219">
        <f t="shared" si="110"/>
        <v>0</v>
      </c>
      <c r="IS55" s="219">
        <f t="shared" si="110"/>
        <v>0</v>
      </c>
      <c r="IT55" s="219">
        <f t="shared" si="110"/>
        <v>0</v>
      </c>
      <c r="IU55" s="219">
        <f t="shared" si="110"/>
        <v>0</v>
      </c>
      <c r="IV55" s="219">
        <f t="shared" si="110"/>
        <v>0</v>
      </c>
      <c r="IW55" s="219">
        <f t="shared" si="110"/>
        <v>0</v>
      </c>
      <c r="IX55" s="219">
        <f t="shared" si="110"/>
        <v>0</v>
      </c>
      <c r="IY55" s="219">
        <f t="shared" si="110"/>
        <v>0</v>
      </c>
      <c r="IZ55" s="219">
        <f t="shared" si="110"/>
        <v>0</v>
      </c>
      <c r="JA55" s="219">
        <f t="shared" si="111"/>
        <v>0</v>
      </c>
      <c r="JB55" s="219">
        <f t="shared" si="111"/>
        <v>0</v>
      </c>
      <c r="JC55" s="219">
        <f t="shared" si="111"/>
        <v>0</v>
      </c>
      <c r="JD55" s="219">
        <f t="shared" si="111"/>
        <v>0</v>
      </c>
      <c r="JE55" s="219">
        <f t="shared" si="111"/>
        <v>0</v>
      </c>
      <c r="JF55" s="219">
        <f t="shared" si="111"/>
        <v>0</v>
      </c>
      <c r="JG55" s="219">
        <f t="shared" si="111"/>
        <v>0</v>
      </c>
      <c r="JH55" s="219">
        <f t="shared" si="111"/>
        <v>0</v>
      </c>
      <c r="JI55" s="219">
        <f t="shared" si="111"/>
        <v>0</v>
      </c>
      <c r="JJ55" s="219">
        <f t="shared" si="111"/>
        <v>0</v>
      </c>
      <c r="JK55" s="219">
        <f t="shared" si="112"/>
        <v>0</v>
      </c>
      <c r="JL55" s="219">
        <f t="shared" si="112"/>
        <v>0</v>
      </c>
      <c r="JM55" s="219">
        <f t="shared" si="112"/>
        <v>0</v>
      </c>
      <c r="JN55" s="219">
        <f t="shared" si="112"/>
        <v>0</v>
      </c>
      <c r="JO55" s="219">
        <f t="shared" si="112"/>
        <v>0</v>
      </c>
      <c r="JP55" s="219">
        <f t="shared" si="112"/>
        <v>0</v>
      </c>
      <c r="JQ55" s="219">
        <f t="shared" si="112"/>
        <v>0</v>
      </c>
      <c r="JR55" s="219">
        <f t="shared" si="112"/>
        <v>0</v>
      </c>
      <c r="JS55" s="219">
        <f t="shared" si="112"/>
        <v>14</v>
      </c>
      <c r="JT55" s="219">
        <f t="shared" si="112"/>
        <v>0</v>
      </c>
      <c r="JU55" s="219">
        <f t="shared" si="113"/>
        <v>0</v>
      </c>
      <c r="JV55" s="219">
        <f t="shared" si="113"/>
        <v>0</v>
      </c>
      <c r="JW55" s="219">
        <f t="shared" si="113"/>
        <v>0</v>
      </c>
      <c r="JX55" s="219">
        <f t="shared" si="113"/>
        <v>0</v>
      </c>
      <c r="JY55" s="219">
        <f t="shared" si="113"/>
        <v>0</v>
      </c>
      <c r="JZ55" s="219">
        <f t="shared" si="113"/>
        <v>0</v>
      </c>
      <c r="KA55" s="219">
        <f t="shared" si="113"/>
        <v>0</v>
      </c>
      <c r="KB55" s="219">
        <f t="shared" si="113"/>
        <v>12</v>
      </c>
      <c r="KC55" s="219">
        <f t="shared" si="113"/>
        <v>0</v>
      </c>
      <c r="KD55" s="219">
        <f t="shared" si="113"/>
        <v>0</v>
      </c>
      <c r="KE55" s="219">
        <f t="shared" si="114"/>
        <v>12</v>
      </c>
      <c r="KF55" s="219">
        <f t="shared" si="114"/>
        <v>0</v>
      </c>
      <c r="KG55" s="219">
        <f t="shared" si="114"/>
        <v>12</v>
      </c>
      <c r="KH55" s="219">
        <f t="shared" si="114"/>
        <v>0</v>
      </c>
      <c r="KI55" s="219">
        <f t="shared" si="114"/>
        <v>0</v>
      </c>
      <c r="KJ55" s="219">
        <f t="shared" si="114"/>
        <v>0</v>
      </c>
      <c r="KK55" s="219">
        <f t="shared" si="114"/>
        <v>0</v>
      </c>
      <c r="KL55" s="219">
        <f t="shared" si="114"/>
        <v>0</v>
      </c>
      <c r="KM55" s="219">
        <f t="shared" si="114"/>
        <v>14</v>
      </c>
      <c r="KN55" s="219">
        <f t="shared" si="114"/>
        <v>0</v>
      </c>
      <c r="KO55" s="219">
        <f t="shared" si="115"/>
        <v>9</v>
      </c>
      <c r="KP55" s="219">
        <f t="shared" si="115"/>
        <v>9</v>
      </c>
      <c r="KQ55" s="219">
        <f t="shared" si="115"/>
        <v>9</v>
      </c>
      <c r="KR55" s="219">
        <f t="shared" si="115"/>
        <v>0</v>
      </c>
      <c r="KS55" s="219">
        <f t="shared" si="115"/>
        <v>0</v>
      </c>
      <c r="KT55" s="219">
        <f t="shared" si="115"/>
        <v>0</v>
      </c>
      <c r="KU55" s="219">
        <f t="shared" si="115"/>
        <v>0</v>
      </c>
      <c r="KV55" s="219">
        <f t="shared" si="115"/>
        <v>0</v>
      </c>
      <c r="KW55" s="219">
        <f t="shared" si="115"/>
        <v>0</v>
      </c>
      <c r="KX55" s="219">
        <f t="shared" si="115"/>
        <v>0</v>
      </c>
      <c r="KY55" s="219">
        <f t="shared" si="116"/>
        <v>14</v>
      </c>
      <c r="KZ55" s="219">
        <f t="shared" si="116"/>
        <v>14</v>
      </c>
      <c r="LA55" s="219">
        <f t="shared" si="116"/>
        <v>0</v>
      </c>
      <c r="LB55" s="219">
        <f t="shared" si="116"/>
        <v>12</v>
      </c>
      <c r="LC55" s="219">
        <f t="shared" si="116"/>
        <v>0</v>
      </c>
      <c r="LD55" s="219">
        <f t="shared" si="116"/>
        <v>0</v>
      </c>
      <c r="LE55" s="219">
        <f t="shared" si="116"/>
        <v>0</v>
      </c>
      <c r="LF55" s="219">
        <f t="shared" si="116"/>
        <v>0</v>
      </c>
      <c r="LG55" s="219">
        <f t="shared" si="116"/>
        <v>0</v>
      </c>
      <c r="LH55" s="219">
        <f t="shared" si="116"/>
        <v>0</v>
      </c>
      <c r="LI55" s="219">
        <f t="shared" si="117"/>
        <v>0</v>
      </c>
      <c r="LJ55" s="219">
        <f t="shared" si="117"/>
        <v>0</v>
      </c>
      <c r="LK55" s="219">
        <f t="shared" si="117"/>
        <v>0</v>
      </c>
      <c r="LL55" s="219">
        <f t="shared" si="117"/>
        <v>0</v>
      </c>
      <c r="LM55" s="219">
        <f t="shared" si="117"/>
        <v>0</v>
      </c>
      <c r="LN55" s="219">
        <f t="shared" si="117"/>
        <v>0</v>
      </c>
      <c r="LO55" s="219">
        <f t="shared" si="117"/>
        <v>0</v>
      </c>
      <c r="LP55" s="219">
        <f t="shared" si="117"/>
        <v>0</v>
      </c>
      <c r="LQ55" s="219">
        <f t="shared" si="117"/>
        <v>0</v>
      </c>
      <c r="LR55" s="219">
        <f t="shared" si="117"/>
        <v>0</v>
      </c>
      <c r="LS55" s="219">
        <f t="shared" si="118"/>
        <v>0</v>
      </c>
      <c r="LT55" s="219">
        <f t="shared" si="118"/>
        <v>0</v>
      </c>
      <c r="LU55" s="219">
        <f t="shared" si="118"/>
        <v>0</v>
      </c>
      <c r="LV55" s="219">
        <f t="shared" si="118"/>
        <v>0</v>
      </c>
      <c r="LW55" s="219">
        <f t="shared" si="118"/>
        <v>0</v>
      </c>
      <c r="LX55" s="219">
        <f t="shared" si="118"/>
        <v>0</v>
      </c>
      <c r="LY55" s="219">
        <f t="shared" si="118"/>
        <v>0</v>
      </c>
      <c r="LZ55" s="219">
        <f t="shared" si="118"/>
        <v>0</v>
      </c>
      <c r="MA55" s="219">
        <f t="shared" si="118"/>
        <v>0</v>
      </c>
      <c r="MB55" s="219">
        <f t="shared" si="118"/>
        <v>0</v>
      </c>
      <c r="MC55" s="219">
        <f t="shared" si="119"/>
        <v>0</v>
      </c>
      <c r="MD55" s="219">
        <f t="shared" si="119"/>
        <v>0</v>
      </c>
      <c r="ME55" s="219">
        <f t="shared" si="119"/>
        <v>0</v>
      </c>
      <c r="MF55" s="219">
        <f t="shared" si="119"/>
        <v>0</v>
      </c>
      <c r="MG55" s="219">
        <f t="shared" si="119"/>
        <v>0</v>
      </c>
      <c r="MH55" s="219">
        <f t="shared" si="119"/>
        <v>0</v>
      </c>
      <c r="MI55" s="219">
        <f t="shared" si="119"/>
        <v>0</v>
      </c>
      <c r="MJ55" s="219">
        <f t="shared" si="119"/>
        <v>0</v>
      </c>
      <c r="MK55" s="219">
        <f t="shared" si="119"/>
        <v>0</v>
      </c>
      <c r="ML55" s="219">
        <f t="shared" si="119"/>
        <v>0</v>
      </c>
      <c r="MM55" s="219">
        <f t="shared" si="120"/>
        <v>0</v>
      </c>
      <c r="MN55" s="219">
        <f t="shared" si="120"/>
        <v>0</v>
      </c>
      <c r="MO55" s="219">
        <f t="shared" si="120"/>
        <v>0</v>
      </c>
      <c r="MP55" s="219">
        <f t="shared" si="120"/>
        <v>0</v>
      </c>
      <c r="MQ55" s="219">
        <f t="shared" si="120"/>
        <v>0</v>
      </c>
      <c r="MR55" s="219">
        <f t="shared" si="120"/>
        <v>0</v>
      </c>
      <c r="MS55" s="219">
        <f t="shared" si="120"/>
        <v>0</v>
      </c>
      <c r="MT55" s="219">
        <f t="shared" si="120"/>
        <v>0</v>
      </c>
      <c r="MU55" s="219">
        <f t="shared" si="120"/>
        <v>0</v>
      </c>
      <c r="MV55" s="219">
        <f t="shared" si="120"/>
        <v>0</v>
      </c>
      <c r="MW55" s="219">
        <f t="shared" si="121"/>
        <v>0</v>
      </c>
      <c r="MX55" s="219">
        <f t="shared" si="121"/>
        <v>0</v>
      </c>
      <c r="MY55" s="219">
        <f t="shared" si="121"/>
        <v>0</v>
      </c>
      <c r="MZ55" s="219">
        <f t="shared" si="121"/>
        <v>0</v>
      </c>
      <c r="NA55" s="219">
        <f t="shared" si="121"/>
        <v>0</v>
      </c>
      <c r="NB55" s="219">
        <f t="shared" si="121"/>
        <v>0</v>
      </c>
      <c r="NC55" s="219">
        <f t="shared" si="121"/>
        <v>0</v>
      </c>
      <c r="ND55" s="219">
        <f t="shared" si="121"/>
        <v>0</v>
      </c>
      <c r="NE55" s="219">
        <f t="shared" si="121"/>
        <v>0</v>
      </c>
      <c r="NF55" s="219">
        <f t="shared" si="121"/>
        <v>0</v>
      </c>
      <c r="NG55" s="219">
        <f t="shared" si="122"/>
        <v>0</v>
      </c>
      <c r="NH55" s="219">
        <f t="shared" si="122"/>
        <v>0</v>
      </c>
      <c r="NI55" s="219">
        <f t="shared" si="122"/>
        <v>0</v>
      </c>
      <c r="NJ55" s="219">
        <f t="shared" si="122"/>
        <v>0</v>
      </c>
      <c r="NK55" s="219">
        <f t="shared" si="122"/>
        <v>0</v>
      </c>
      <c r="NL55" s="219">
        <f t="shared" si="122"/>
        <v>0</v>
      </c>
      <c r="NM55" s="219">
        <f t="shared" si="122"/>
        <v>0</v>
      </c>
      <c r="NN55" s="219">
        <f t="shared" si="122"/>
        <v>0</v>
      </c>
      <c r="NO55" s="219">
        <f t="shared" si="122"/>
        <v>0</v>
      </c>
      <c r="NP55" s="219">
        <f t="shared" si="122"/>
        <v>0</v>
      </c>
      <c r="NQ55" s="219">
        <f t="shared" si="123"/>
        <v>0</v>
      </c>
      <c r="NR55" s="219">
        <f t="shared" si="123"/>
        <v>0</v>
      </c>
      <c r="NS55" s="219">
        <f t="shared" si="123"/>
        <v>0</v>
      </c>
      <c r="NT55" s="219">
        <f t="shared" si="123"/>
        <v>0</v>
      </c>
      <c r="NU55" s="219">
        <f t="shared" si="123"/>
        <v>0</v>
      </c>
      <c r="NV55" s="219">
        <f t="shared" si="123"/>
        <v>0</v>
      </c>
      <c r="NW55" s="219">
        <f t="shared" si="123"/>
        <v>0</v>
      </c>
      <c r="NX55" s="219">
        <f t="shared" si="123"/>
        <v>0</v>
      </c>
      <c r="NY55" s="219">
        <f t="shared" si="123"/>
        <v>0</v>
      </c>
      <c r="NZ55" s="219">
        <f t="shared" si="123"/>
        <v>0</v>
      </c>
      <c r="OA55" s="219">
        <f t="shared" si="124"/>
        <v>0</v>
      </c>
      <c r="OB55" s="219">
        <f t="shared" si="124"/>
        <v>0</v>
      </c>
      <c r="OC55" s="219">
        <f t="shared" si="124"/>
        <v>0</v>
      </c>
      <c r="OD55" s="219">
        <f t="shared" si="124"/>
        <v>2</v>
      </c>
      <c r="OE55" s="219">
        <f t="shared" si="124"/>
        <v>0</v>
      </c>
      <c r="OF55" s="219">
        <f t="shared" si="124"/>
        <v>0</v>
      </c>
      <c r="OG55" s="219">
        <f t="shared" si="124"/>
        <v>0</v>
      </c>
      <c r="OH55" s="219">
        <f t="shared" si="124"/>
        <v>0</v>
      </c>
      <c r="OI55" s="219">
        <f t="shared" si="124"/>
        <v>0</v>
      </c>
      <c r="OJ55" s="219">
        <f t="shared" si="124"/>
        <v>0</v>
      </c>
      <c r="OK55" s="219">
        <f t="shared" si="125"/>
        <v>0</v>
      </c>
      <c r="OL55" s="219">
        <f t="shared" si="125"/>
        <v>0</v>
      </c>
      <c r="OM55" s="219">
        <f t="shared" si="125"/>
        <v>0</v>
      </c>
      <c r="ON55" s="219">
        <f t="shared" si="125"/>
        <v>0</v>
      </c>
      <c r="OO55" s="219">
        <f t="shared" si="125"/>
        <v>0</v>
      </c>
      <c r="OP55" s="219">
        <f t="shared" si="125"/>
        <v>0</v>
      </c>
      <c r="OQ55" s="219">
        <f t="shared" si="125"/>
        <v>14</v>
      </c>
      <c r="OR55" s="219">
        <f t="shared" si="125"/>
        <v>2</v>
      </c>
      <c r="OS55" s="219">
        <f t="shared" si="125"/>
        <v>0</v>
      </c>
      <c r="OT55" s="219">
        <f t="shared" si="125"/>
        <v>0</v>
      </c>
      <c r="OU55" s="219">
        <f t="shared" si="126"/>
        <v>0</v>
      </c>
      <c r="OV55" s="219">
        <f t="shared" si="126"/>
        <v>0</v>
      </c>
      <c r="OW55" s="219">
        <f t="shared" si="126"/>
        <v>0</v>
      </c>
      <c r="OX55" s="219">
        <f t="shared" si="126"/>
        <v>0</v>
      </c>
      <c r="OY55" s="219">
        <f t="shared" si="126"/>
        <v>0</v>
      </c>
      <c r="OZ55" s="219">
        <f t="shared" si="126"/>
        <v>0</v>
      </c>
      <c r="PA55" s="219">
        <f t="shared" si="126"/>
        <v>0</v>
      </c>
      <c r="PB55" s="219">
        <f t="shared" si="126"/>
        <v>0</v>
      </c>
      <c r="PC55" s="219">
        <f t="shared" si="126"/>
        <v>0</v>
      </c>
      <c r="PD55" s="219">
        <f t="shared" si="126"/>
        <v>0</v>
      </c>
      <c r="PE55" s="219">
        <f t="shared" si="126"/>
        <v>0</v>
      </c>
      <c r="PF55" s="219">
        <f t="shared" si="126"/>
        <v>14</v>
      </c>
    </row>
    <row r="56" spans="1:422" x14ac:dyDescent="0.25">
      <c r="I56" s="219" t="s">
        <v>339</v>
      </c>
      <c r="O56" s="219" t="s">
        <v>339</v>
      </c>
      <c r="Q56" s="219">
        <f t="shared" si="87"/>
        <v>0</v>
      </c>
      <c r="R56" s="219">
        <f t="shared" si="87"/>
        <v>0</v>
      </c>
      <c r="S56" s="219">
        <f t="shared" si="87"/>
        <v>0</v>
      </c>
      <c r="T56" s="219">
        <f t="shared" si="87"/>
        <v>0</v>
      </c>
      <c r="U56" s="219">
        <f t="shared" si="87"/>
        <v>0</v>
      </c>
      <c r="V56" s="219">
        <f t="shared" si="87"/>
        <v>0</v>
      </c>
      <c r="W56" s="219">
        <f t="shared" si="87"/>
        <v>0</v>
      </c>
      <c r="X56" s="219">
        <f t="shared" si="87"/>
        <v>0</v>
      </c>
      <c r="Y56" s="219">
        <f t="shared" si="87"/>
        <v>0</v>
      </c>
      <c r="Z56" s="219">
        <f t="shared" si="87"/>
        <v>0</v>
      </c>
      <c r="AA56" s="219">
        <f t="shared" si="88"/>
        <v>0</v>
      </c>
      <c r="AB56" s="219">
        <f t="shared" si="88"/>
        <v>0</v>
      </c>
      <c r="AC56" s="219">
        <f t="shared" si="88"/>
        <v>0</v>
      </c>
      <c r="AD56" s="219">
        <f t="shared" si="88"/>
        <v>0</v>
      </c>
      <c r="AE56" s="219">
        <f t="shared" si="88"/>
        <v>0</v>
      </c>
      <c r="AF56" s="219">
        <f t="shared" si="88"/>
        <v>0</v>
      </c>
      <c r="AG56" s="219">
        <f t="shared" si="88"/>
        <v>0</v>
      </c>
      <c r="AH56" s="219">
        <f t="shared" si="88"/>
        <v>0</v>
      </c>
      <c r="AI56" s="219">
        <f t="shared" si="88"/>
        <v>0</v>
      </c>
      <c r="AJ56" s="219">
        <f t="shared" si="88"/>
        <v>0</v>
      </c>
      <c r="AK56" s="219">
        <f t="shared" si="89"/>
        <v>0</v>
      </c>
      <c r="AL56" s="219">
        <f t="shared" si="89"/>
        <v>0</v>
      </c>
      <c r="AM56" s="219">
        <f t="shared" si="89"/>
        <v>0</v>
      </c>
      <c r="AN56" s="219">
        <f t="shared" si="89"/>
        <v>0</v>
      </c>
      <c r="AO56" s="219">
        <f t="shared" si="89"/>
        <v>0</v>
      </c>
      <c r="AP56" s="219">
        <f t="shared" si="89"/>
        <v>0</v>
      </c>
      <c r="AQ56" s="219">
        <f t="shared" si="89"/>
        <v>0</v>
      </c>
      <c r="AR56" s="219">
        <f t="shared" si="89"/>
        <v>0</v>
      </c>
      <c r="AS56" s="219">
        <f t="shared" si="89"/>
        <v>0</v>
      </c>
      <c r="AT56" s="219">
        <f t="shared" si="89"/>
        <v>0</v>
      </c>
      <c r="AU56" s="219">
        <f t="shared" si="90"/>
        <v>0</v>
      </c>
      <c r="AV56" s="219">
        <f t="shared" si="90"/>
        <v>0</v>
      </c>
      <c r="AW56" s="219">
        <f t="shared" si="90"/>
        <v>0</v>
      </c>
      <c r="AX56" s="219">
        <f t="shared" si="90"/>
        <v>0</v>
      </c>
      <c r="AY56" s="219">
        <f t="shared" si="90"/>
        <v>0</v>
      </c>
      <c r="AZ56" s="219">
        <f t="shared" si="90"/>
        <v>0</v>
      </c>
      <c r="BA56" s="219">
        <f t="shared" si="90"/>
        <v>0</v>
      </c>
      <c r="BB56" s="219">
        <f t="shared" si="90"/>
        <v>0</v>
      </c>
      <c r="BC56" s="219">
        <f t="shared" si="90"/>
        <v>0</v>
      </c>
      <c r="BD56" s="219">
        <f t="shared" si="90"/>
        <v>0</v>
      </c>
      <c r="BE56" s="219">
        <f t="shared" si="91"/>
        <v>0</v>
      </c>
      <c r="BF56" s="219">
        <f t="shared" si="91"/>
        <v>0</v>
      </c>
      <c r="BG56" s="219">
        <f t="shared" si="91"/>
        <v>0</v>
      </c>
      <c r="BH56" s="219">
        <f t="shared" si="91"/>
        <v>0</v>
      </c>
      <c r="BI56" s="219">
        <f t="shared" si="91"/>
        <v>0</v>
      </c>
      <c r="BJ56" s="219">
        <f t="shared" si="91"/>
        <v>0</v>
      </c>
      <c r="BK56" s="219">
        <f t="shared" si="91"/>
        <v>0</v>
      </c>
      <c r="BL56" s="219">
        <f t="shared" si="91"/>
        <v>0</v>
      </c>
      <c r="BM56" s="219">
        <f t="shared" si="91"/>
        <v>0</v>
      </c>
      <c r="BN56" s="219">
        <f t="shared" si="91"/>
        <v>0</v>
      </c>
      <c r="BO56" s="219">
        <f t="shared" si="92"/>
        <v>0</v>
      </c>
      <c r="BP56" s="219">
        <f t="shared" si="92"/>
        <v>0</v>
      </c>
      <c r="BQ56" s="219">
        <f t="shared" si="92"/>
        <v>0</v>
      </c>
      <c r="BR56" s="219">
        <f t="shared" si="92"/>
        <v>0</v>
      </c>
      <c r="BS56" s="219">
        <f t="shared" si="92"/>
        <v>0</v>
      </c>
      <c r="BT56" s="219">
        <f t="shared" si="92"/>
        <v>0</v>
      </c>
      <c r="BU56" s="219">
        <f t="shared" si="92"/>
        <v>0</v>
      </c>
      <c r="BV56" s="219">
        <f t="shared" si="92"/>
        <v>0</v>
      </c>
      <c r="BW56" s="219">
        <f t="shared" si="92"/>
        <v>0</v>
      </c>
      <c r="BX56" s="219">
        <f t="shared" si="92"/>
        <v>0</v>
      </c>
      <c r="BY56" s="219">
        <f t="shared" si="93"/>
        <v>0</v>
      </c>
      <c r="BZ56" s="219">
        <f t="shared" si="93"/>
        <v>0</v>
      </c>
      <c r="CA56" s="219">
        <f t="shared" si="93"/>
        <v>0</v>
      </c>
      <c r="CB56" s="219">
        <f t="shared" si="93"/>
        <v>0</v>
      </c>
      <c r="CC56" s="219">
        <f t="shared" si="93"/>
        <v>0</v>
      </c>
      <c r="CD56" s="219">
        <f t="shared" si="93"/>
        <v>0</v>
      </c>
      <c r="CE56" s="219">
        <f t="shared" si="93"/>
        <v>0</v>
      </c>
      <c r="CF56" s="219">
        <f t="shared" si="93"/>
        <v>0</v>
      </c>
      <c r="CG56" s="219">
        <f t="shared" si="93"/>
        <v>0</v>
      </c>
      <c r="CH56" s="219">
        <f t="shared" si="93"/>
        <v>0</v>
      </c>
      <c r="CI56" s="219">
        <f t="shared" si="94"/>
        <v>0</v>
      </c>
      <c r="CJ56" s="219">
        <f t="shared" si="94"/>
        <v>0</v>
      </c>
      <c r="CK56" s="219">
        <f t="shared" si="94"/>
        <v>0</v>
      </c>
      <c r="CL56" s="219">
        <f t="shared" si="94"/>
        <v>0</v>
      </c>
      <c r="CM56" s="219">
        <f t="shared" si="94"/>
        <v>0</v>
      </c>
      <c r="CN56" s="219">
        <f t="shared" si="94"/>
        <v>0</v>
      </c>
      <c r="CO56" s="219">
        <f t="shared" si="94"/>
        <v>0</v>
      </c>
      <c r="CP56" s="219">
        <f t="shared" si="94"/>
        <v>0</v>
      </c>
      <c r="CQ56" s="219">
        <f t="shared" si="94"/>
        <v>0</v>
      </c>
      <c r="CR56" s="219">
        <f t="shared" si="94"/>
        <v>0</v>
      </c>
      <c r="CS56" s="219">
        <f t="shared" si="95"/>
        <v>0</v>
      </c>
      <c r="CT56" s="219">
        <f t="shared" si="95"/>
        <v>0</v>
      </c>
      <c r="CU56" s="219">
        <f t="shared" si="95"/>
        <v>0</v>
      </c>
      <c r="CV56" s="219">
        <f t="shared" si="95"/>
        <v>0</v>
      </c>
      <c r="CW56" s="219">
        <f t="shared" si="95"/>
        <v>0</v>
      </c>
      <c r="CX56" s="219">
        <f t="shared" si="95"/>
        <v>0</v>
      </c>
      <c r="CY56" s="219">
        <f t="shared" si="95"/>
        <v>0</v>
      </c>
      <c r="CZ56" s="219">
        <f t="shared" si="95"/>
        <v>0</v>
      </c>
      <c r="DA56" s="219">
        <f t="shared" si="95"/>
        <v>0</v>
      </c>
      <c r="DB56" s="219">
        <f t="shared" si="95"/>
        <v>0</v>
      </c>
      <c r="DC56" s="219">
        <f t="shared" si="96"/>
        <v>0</v>
      </c>
      <c r="DD56" s="219">
        <f t="shared" si="96"/>
        <v>0</v>
      </c>
      <c r="DE56" s="219">
        <f t="shared" si="96"/>
        <v>0</v>
      </c>
      <c r="DF56" s="219">
        <f t="shared" si="96"/>
        <v>0</v>
      </c>
      <c r="DG56" s="219">
        <f t="shared" si="96"/>
        <v>0</v>
      </c>
      <c r="DH56" s="219">
        <f t="shared" si="96"/>
        <v>0</v>
      </c>
      <c r="DI56" s="219">
        <f t="shared" si="96"/>
        <v>0</v>
      </c>
      <c r="DJ56" s="219">
        <f t="shared" si="96"/>
        <v>0</v>
      </c>
      <c r="DK56" s="219">
        <f t="shared" si="96"/>
        <v>0</v>
      </c>
      <c r="DL56" s="219">
        <f t="shared" si="96"/>
        <v>0</v>
      </c>
      <c r="DM56" s="219">
        <f t="shared" si="96"/>
        <v>0</v>
      </c>
      <c r="DN56" s="219">
        <f t="shared" si="96"/>
        <v>0</v>
      </c>
      <c r="DO56" s="219">
        <f t="shared" si="96"/>
        <v>0</v>
      </c>
      <c r="DQ56" s="219">
        <f t="shared" si="97"/>
        <v>0</v>
      </c>
      <c r="DR56" s="219">
        <f t="shared" si="97"/>
        <v>0</v>
      </c>
      <c r="DS56" s="219">
        <f t="shared" si="97"/>
        <v>0</v>
      </c>
      <c r="DT56" s="219">
        <f t="shared" si="97"/>
        <v>0</v>
      </c>
      <c r="DU56" s="219">
        <f t="shared" si="97"/>
        <v>0</v>
      </c>
      <c r="DV56" s="219">
        <f t="shared" si="97"/>
        <v>0</v>
      </c>
      <c r="DW56" s="219">
        <f t="shared" si="97"/>
        <v>0</v>
      </c>
      <c r="DX56" s="219">
        <f t="shared" si="97"/>
        <v>0</v>
      </c>
      <c r="DY56" s="219">
        <f t="shared" si="97"/>
        <v>0</v>
      </c>
      <c r="DZ56" s="219">
        <f t="shared" si="97"/>
        <v>0</v>
      </c>
      <c r="EA56" s="219">
        <f t="shared" si="98"/>
        <v>0</v>
      </c>
      <c r="EB56" s="219">
        <f t="shared" si="98"/>
        <v>0</v>
      </c>
      <c r="EC56" s="219">
        <f t="shared" si="98"/>
        <v>0</v>
      </c>
      <c r="ED56" s="219">
        <f t="shared" si="98"/>
        <v>0</v>
      </c>
      <c r="EE56" s="219">
        <f t="shared" si="98"/>
        <v>0</v>
      </c>
      <c r="EF56" s="219">
        <f t="shared" si="98"/>
        <v>0</v>
      </c>
      <c r="EG56" s="219">
        <f t="shared" si="98"/>
        <v>0</v>
      </c>
      <c r="EH56" s="219">
        <f t="shared" si="98"/>
        <v>0</v>
      </c>
      <c r="EI56" s="219">
        <f t="shared" si="98"/>
        <v>0</v>
      </c>
      <c r="EJ56" s="219">
        <f t="shared" si="98"/>
        <v>0</v>
      </c>
      <c r="EK56" s="219">
        <f t="shared" si="99"/>
        <v>0</v>
      </c>
      <c r="EL56" s="219">
        <f t="shared" si="99"/>
        <v>0</v>
      </c>
      <c r="EM56" s="219">
        <f t="shared" si="99"/>
        <v>0</v>
      </c>
      <c r="EN56" s="219">
        <f t="shared" si="99"/>
        <v>0</v>
      </c>
      <c r="EO56" s="219">
        <f t="shared" si="99"/>
        <v>0</v>
      </c>
      <c r="EP56" s="219">
        <f t="shared" si="99"/>
        <v>0</v>
      </c>
      <c r="EQ56" s="219">
        <f t="shared" si="99"/>
        <v>0</v>
      </c>
      <c r="ER56" s="219">
        <f t="shared" si="99"/>
        <v>0</v>
      </c>
      <c r="ES56" s="219">
        <f t="shared" si="99"/>
        <v>0</v>
      </c>
      <c r="ET56" s="219">
        <f t="shared" si="99"/>
        <v>0</v>
      </c>
      <c r="EU56" s="219">
        <f t="shared" si="100"/>
        <v>0</v>
      </c>
      <c r="EV56" s="219">
        <f t="shared" si="100"/>
        <v>0</v>
      </c>
      <c r="EW56" s="219">
        <f t="shared" si="100"/>
        <v>0</v>
      </c>
      <c r="EX56" s="219">
        <f t="shared" si="100"/>
        <v>0</v>
      </c>
      <c r="EY56" s="219">
        <f t="shared" si="100"/>
        <v>0</v>
      </c>
      <c r="EZ56" s="219">
        <f t="shared" si="100"/>
        <v>0</v>
      </c>
      <c r="FA56" s="219">
        <f t="shared" si="100"/>
        <v>0</v>
      </c>
      <c r="FB56" s="219">
        <f t="shared" si="100"/>
        <v>0</v>
      </c>
      <c r="FC56" s="219">
        <f t="shared" si="100"/>
        <v>0</v>
      </c>
      <c r="FD56" s="219">
        <f t="shared" si="100"/>
        <v>0</v>
      </c>
      <c r="FE56" s="219">
        <f t="shared" si="101"/>
        <v>0</v>
      </c>
      <c r="FF56" s="219">
        <f t="shared" si="101"/>
        <v>0</v>
      </c>
      <c r="FG56" s="219">
        <f t="shared" si="101"/>
        <v>0</v>
      </c>
      <c r="FH56" s="219">
        <f t="shared" si="101"/>
        <v>0</v>
      </c>
      <c r="FI56" s="219">
        <f t="shared" si="101"/>
        <v>0</v>
      </c>
      <c r="FJ56" s="219">
        <f t="shared" si="101"/>
        <v>0</v>
      </c>
      <c r="FK56" s="219">
        <f t="shared" si="101"/>
        <v>0</v>
      </c>
      <c r="FL56" s="219">
        <f t="shared" si="101"/>
        <v>0</v>
      </c>
      <c r="FM56" s="219">
        <f t="shared" si="101"/>
        <v>0</v>
      </c>
      <c r="FN56" s="219">
        <f t="shared" si="101"/>
        <v>0</v>
      </c>
      <c r="FO56" s="219">
        <f t="shared" si="102"/>
        <v>0</v>
      </c>
      <c r="FP56" s="219">
        <f t="shared" si="102"/>
        <v>0</v>
      </c>
      <c r="FQ56" s="219">
        <f t="shared" si="102"/>
        <v>0</v>
      </c>
      <c r="FR56" s="219">
        <f t="shared" si="102"/>
        <v>0</v>
      </c>
      <c r="FS56" s="219">
        <f t="shared" si="102"/>
        <v>0</v>
      </c>
      <c r="FT56" s="219">
        <f t="shared" si="102"/>
        <v>0</v>
      </c>
      <c r="FU56" s="219">
        <f t="shared" si="102"/>
        <v>0</v>
      </c>
      <c r="FV56" s="219">
        <f t="shared" si="102"/>
        <v>0</v>
      </c>
      <c r="FW56" s="219">
        <f t="shared" si="102"/>
        <v>0</v>
      </c>
      <c r="FX56" s="219">
        <f t="shared" si="102"/>
        <v>0</v>
      </c>
      <c r="FY56" s="219">
        <f t="shared" si="103"/>
        <v>0</v>
      </c>
      <c r="FZ56" s="219">
        <f t="shared" si="103"/>
        <v>0</v>
      </c>
      <c r="GA56" s="219">
        <f t="shared" si="103"/>
        <v>0</v>
      </c>
      <c r="GB56" s="219">
        <f t="shared" si="103"/>
        <v>0</v>
      </c>
      <c r="GC56" s="219">
        <f t="shared" si="103"/>
        <v>0</v>
      </c>
      <c r="GD56" s="219">
        <f t="shared" si="103"/>
        <v>0</v>
      </c>
      <c r="GE56" s="219">
        <f t="shared" si="103"/>
        <v>0</v>
      </c>
      <c r="GF56" s="219">
        <f t="shared" si="103"/>
        <v>0</v>
      </c>
      <c r="GG56" s="219">
        <f t="shared" si="103"/>
        <v>0</v>
      </c>
      <c r="GH56" s="219">
        <f t="shared" si="103"/>
        <v>0</v>
      </c>
      <c r="GI56" s="219">
        <f t="shared" si="104"/>
        <v>0</v>
      </c>
      <c r="GJ56" s="219">
        <f t="shared" si="104"/>
        <v>0</v>
      </c>
      <c r="GK56" s="219">
        <f t="shared" si="104"/>
        <v>0</v>
      </c>
      <c r="GL56" s="219">
        <f t="shared" si="104"/>
        <v>0</v>
      </c>
      <c r="GM56" s="219">
        <f t="shared" si="104"/>
        <v>0</v>
      </c>
      <c r="GN56" s="219">
        <f t="shared" si="104"/>
        <v>0</v>
      </c>
      <c r="GO56" s="219">
        <f t="shared" si="104"/>
        <v>0</v>
      </c>
      <c r="GP56" s="219">
        <f t="shared" si="104"/>
        <v>0</v>
      </c>
      <c r="GQ56" s="219">
        <f t="shared" si="104"/>
        <v>0</v>
      </c>
      <c r="GR56" s="219">
        <f t="shared" si="104"/>
        <v>0</v>
      </c>
      <c r="GS56" s="219">
        <f t="shared" si="105"/>
        <v>0</v>
      </c>
      <c r="GT56" s="219">
        <f t="shared" si="105"/>
        <v>0</v>
      </c>
      <c r="GU56" s="219">
        <f t="shared" si="105"/>
        <v>0</v>
      </c>
      <c r="GV56" s="219">
        <f t="shared" si="105"/>
        <v>0</v>
      </c>
      <c r="GW56" s="219">
        <f t="shared" si="105"/>
        <v>0</v>
      </c>
      <c r="GX56" s="219">
        <f t="shared" si="105"/>
        <v>0</v>
      </c>
      <c r="GY56" s="219">
        <f t="shared" si="105"/>
        <v>0</v>
      </c>
      <c r="GZ56" s="219">
        <f t="shared" si="105"/>
        <v>0</v>
      </c>
      <c r="HA56" s="219">
        <f t="shared" si="105"/>
        <v>0</v>
      </c>
      <c r="HB56" s="219">
        <f t="shared" si="105"/>
        <v>0</v>
      </c>
      <c r="HC56" s="219">
        <f t="shared" si="106"/>
        <v>0</v>
      </c>
      <c r="HD56" s="219">
        <f t="shared" si="106"/>
        <v>0</v>
      </c>
      <c r="HE56" s="219">
        <f t="shared" si="106"/>
        <v>0</v>
      </c>
      <c r="HF56" s="219">
        <f t="shared" si="106"/>
        <v>0</v>
      </c>
      <c r="HG56" s="219">
        <f t="shared" si="106"/>
        <v>0</v>
      </c>
      <c r="HH56" s="219">
        <f t="shared" si="106"/>
        <v>0</v>
      </c>
      <c r="HI56" s="219">
        <f t="shared" si="106"/>
        <v>0</v>
      </c>
      <c r="HJ56" s="219">
        <f t="shared" si="106"/>
        <v>0</v>
      </c>
      <c r="HK56" s="219">
        <f t="shared" si="106"/>
        <v>0</v>
      </c>
      <c r="HL56" s="219">
        <f t="shared" si="106"/>
        <v>0</v>
      </c>
      <c r="HM56" s="219">
        <f t="shared" si="107"/>
        <v>0</v>
      </c>
      <c r="HN56" s="219">
        <f t="shared" si="107"/>
        <v>0</v>
      </c>
      <c r="HO56" s="219">
        <f t="shared" si="107"/>
        <v>0</v>
      </c>
      <c r="HP56" s="219">
        <f t="shared" si="107"/>
        <v>0</v>
      </c>
      <c r="HQ56" s="219">
        <f t="shared" si="107"/>
        <v>0</v>
      </c>
      <c r="HR56" s="219">
        <f t="shared" si="107"/>
        <v>0</v>
      </c>
      <c r="HS56" s="219">
        <f t="shared" si="107"/>
        <v>0</v>
      </c>
      <c r="HT56" s="219">
        <f t="shared" si="107"/>
        <v>0</v>
      </c>
      <c r="HU56" s="219">
        <f t="shared" si="107"/>
        <v>0</v>
      </c>
      <c r="HV56" s="219">
        <f t="shared" si="107"/>
        <v>0</v>
      </c>
      <c r="HW56" s="219">
        <f t="shared" si="108"/>
        <v>0</v>
      </c>
      <c r="HX56" s="219">
        <f t="shared" si="108"/>
        <v>0</v>
      </c>
      <c r="HY56" s="219">
        <f t="shared" si="108"/>
        <v>0</v>
      </c>
      <c r="HZ56" s="219">
        <f t="shared" si="108"/>
        <v>0</v>
      </c>
      <c r="IA56" s="219">
        <f t="shared" si="108"/>
        <v>0</v>
      </c>
      <c r="IB56" s="219">
        <f t="shared" si="108"/>
        <v>0</v>
      </c>
      <c r="IC56" s="219">
        <f t="shared" si="108"/>
        <v>0</v>
      </c>
      <c r="ID56" s="219">
        <f t="shared" si="108"/>
        <v>0</v>
      </c>
      <c r="IE56" s="219">
        <f t="shared" si="108"/>
        <v>0</v>
      </c>
      <c r="IF56" s="219">
        <f t="shared" si="108"/>
        <v>0</v>
      </c>
      <c r="IG56" s="219">
        <f t="shared" si="109"/>
        <v>0</v>
      </c>
      <c r="IH56" s="219">
        <f t="shared" si="109"/>
        <v>0</v>
      </c>
      <c r="II56" s="219">
        <f t="shared" si="109"/>
        <v>0</v>
      </c>
      <c r="IJ56" s="219">
        <f t="shared" si="109"/>
        <v>0</v>
      </c>
      <c r="IK56" s="219">
        <f t="shared" si="109"/>
        <v>0</v>
      </c>
      <c r="IL56" s="219">
        <f t="shared" si="109"/>
        <v>0</v>
      </c>
      <c r="IM56" s="219">
        <f t="shared" si="109"/>
        <v>0</v>
      </c>
      <c r="IN56" s="219">
        <f t="shared" si="109"/>
        <v>0</v>
      </c>
      <c r="IO56" s="219">
        <f t="shared" si="109"/>
        <v>0</v>
      </c>
      <c r="IP56" s="219">
        <f t="shared" si="109"/>
        <v>0</v>
      </c>
      <c r="IQ56" s="219">
        <f t="shared" si="110"/>
        <v>0</v>
      </c>
      <c r="IR56" s="219">
        <f t="shared" si="110"/>
        <v>0</v>
      </c>
      <c r="IS56" s="219">
        <f t="shared" si="110"/>
        <v>0</v>
      </c>
      <c r="IT56" s="219">
        <f t="shared" si="110"/>
        <v>0</v>
      </c>
      <c r="IU56" s="219">
        <f t="shared" si="110"/>
        <v>0</v>
      </c>
      <c r="IV56" s="219">
        <f t="shared" si="110"/>
        <v>0</v>
      </c>
      <c r="IW56" s="219">
        <f t="shared" si="110"/>
        <v>0</v>
      </c>
      <c r="IX56" s="219">
        <f t="shared" si="110"/>
        <v>0</v>
      </c>
      <c r="IY56" s="219">
        <f t="shared" si="110"/>
        <v>0</v>
      </c>
      <c r="IZ56" s="219">
        <f t="shared" si="110"/>
        <v>0</v>
      </c>
      <c r="JA56" s="219">
        <f t="shared" si="111"/>
        <v>0</v>
      </c>
      <c r="JB56" s="219">
        <f t="shared" si="111"/>
        <v>0</v>
      </c>
      <c r="JC56" s="219">
        <f t="shared" si="111"/>
        <v>0</v>
      </c>
      <c r="JD56" s="219">
        <f t="shared" si="111"/>
        <v>0</v>
      </c>
      <c r="JE56" s="219">
        <f t="shared" si="111"/>
        <v>0</v>
      </c>
      <c r="JF56" s="219">
        <f t="shared" si="111"/>
        <v>0</v>
      </c>
      <c r="JG56" s="219">
        <f t="shared" si="111"/>
        <v>0</v>
      </c>
      <c r="JH56" s="219">
        <f t="shared" si="111"/>
        <v>0</v>
      </c>
      <c r="JI56" s="219">
        <f t="shared" si="111"/>
        <v>0</v>
      </c>
      <c r="JJ56" s="219">
        <f t="shared" si="111"/>
        <v>0</v>
      </c>
      <c r="JK56" s="219">
        <f t="shared" si="112"/>
        <v>0</v>
      </c>
      <c r="JL56" s="219">
        <f t="shared" si="112"/>
        <v>0</v>
      </c>
      <c r="JM56" s="219">
        <f t="shared" si="112"/>
        <v>0</v>
      </c>
      <c r="JN56" s="219">
        <f t="shared" si="112"/>
        <v>0</v>
      </c>
      <c r="JO56" s="219">
        <f t="shared" si="112"/>
        <v>0</v>
      </c>
      <c r="JP56" s="219">
        <f t="shared" si="112"/>
        <v>0</v>
      </c>
      <c r="JQ56" s="219">
        <f t="shared" si="112"/>
        <v>0</v>
      </c>
      <c r="JR56" s="219">
        <f t="shared" si="112"/>
        <v>0</v>
      </c>
      <c r="JS56" s="219">
        <f t="shared" si="112"/>
        <v>0</v>
      </c>
      <c r="JT56" s="219">
        <f t="shared" si="112"/>
        <v>0</v>
      </c>
      <c r="JU56" s="219">
        <f t="shared" si="113"/>
        <v>0</v>
      </c>
      <c r="JV56" s="219">
        <f t="shared" si="113"/>
        <v>0</v>
      </c>
      <c r="JW56" s="219">
        <f t="shared" si="113"/>
        <v>0</v>
      </c>
      <c r="JX56" s="219">
        <f t="shared" si="113"/>
        <v>0</v>
      </c>
      <c r="JY56" s="219">
        <f t="shared" si="113"/>
        <v>0</v>
      </c>
      <c r="JZ56" s="219">
        <f t="shared" si="113"/>
        <v>0</v>
      </c>
      <c r="KA56" s="219">
        <f t="shared" si="113"/>
        <v>0</v>
      </c>
      <c r="KB56" s="219">
        <f t="shared" si="113"/>
        <v>0</v>
      </c>
      <c r="KC56" s="219">
        <f t="shared" si="113"/>
        <v>0</v>
      </c>
      <c r="KD56" s="219">
        <f t="shared" si="113"/>
        <v>0</v>
      </c>
      <c r="KE56" s="219">
        <f t="shared" si="114"/>
        <v>0</v>
      </c>
      <c r="KF56" s="219">
        <f t="shared" si="114"/>
        <v>0</v>
      </c>
      <c r="KG56" s="219">
        <f t="shared" si="114"/>
        <v>0</v>
      </c>
      <c r="KH56" s="219">
        <f t="shared" si="114"/>
        <v>0</v>
      </c>
      <c r="KI56" s="219">
        <f t="shared" si="114"/>
        <v>0</v>
      </c>
      <c r="KJ56" s="219">
        <f t="shared" si="114"/>
        <v>0</v>
      </c>
      <c r="KK56" s="219">
        <f t="shared" si="114"/>
        <v>0</v>
      </c>
      <c r="KL56" s="219">
        <f t="shared" si="114"/>
        <v>0</v>
      </c>
      <c r="KM56" s="219">
        <f t="shared" si="114"/>
        <v>0</v>
      </c>
      <c r="KN56" s="219">
        <f t="shared" si="114"/>
        <v>0</v>
      </c>
      <c r="KO56" s="219">
        <f t="shared" si="115"/>
        <v>0</v>
      </c>
      <c r="KP56" s="219">
        <f t="shared" si="115"/>
        <v>0</v>
      </c>
      <c r="KQ56" s="219">
        <f t="shared" si="115"/>
        <v>0</v>
      </c>
      <c r="KR56" s="219">
        <f t="shared" si="115"/>
        <v>0</v>
      </c>
      <c r="KS56" s="219">
        <f t="shared" si="115"/>
        <v>0</v>
      </c>
      <c r="KT56" s="219">
        <f t="shared" si="115"/>
        <v>0</v>
      </c>
      <c r="KU56" s="219">
        <f t="shared" si="115"/>
        <v>0</v>
      </c>
      <c r="KV56" s="219">
        <f t="shared" si="115"/>
        <v>0</v>
      </c>
      <c r="KW56" s="219">
        <f t="shared" si="115"/>
        <v>0</v>
      </c>
      <c r="KX56" s="219">
        <f t="shared" si="115"/>
        <v>0</v>
      </c>
      <c r="KY56" s="219">
        <f t="shared" si="116"/>
        <v>0</v>
      </c>
      <c r="KZ56" s="219">
        <f t="shared" si="116"/>
        <v>0</v>
      </c>
      <c r="LA56" s="219">
        <f t="shared" si="116"/>
        <v>0</v>
      </c>
      <c r="LB56" s="219">
        <f t="shared" si="116"/>
        <v>0</v>
      </c>
      <c r="LC56" s="219">
        <f t="shared" si="116"/>
        <v>0</v>
      </c>
      <c r="LD56" s="219">
        <f t="shared" si="116"/>
        <v>0</v>
      </c>
      <c r="LE56" s="219">
        <f t="shared" si="116"/>
        <v>0</v>
      </c>
      <c r="LF56" s="219">
        <f t="shared" si="116"/>
        <v>0</v>
      </c>
      <c r="LG56" s="219">
        <f t="shared" si="116"/>
        <v>0</v>
      </c>
      <c r="LH56" s="219">
        <f t="shared" si="116"/>
        <v>0</v>
      </c>
      <c r="LI56" s="219">
        <f t="shared" si="117"/>
        <v>0</v>
      </c>
      <c r="LJ56" s="219">
        <f t="shared" si="117"/>
        <v>0</v>
      </c>
      <c r="LK56" s="219">
        <f t="shared" si="117"/>
        <v>0</v>
      </c>
      <c r="LL56" s="219">
        <f t="shared" si="117"/>
        <v>0</v>
      </c>
      <c r="LM56" s="219">
        <f t="shared" si="117"/>
        <v>0</v>
      </c>
      <c r="LN56" s="219">
        <f t="shared" si="117"/>
        <v>0</v>
      </c>
      <c r="LO56" s="219">
        <f t="shared" si="117"/>
        <v>0</v>
      </c>
      <c r="LP56" s="219">
        <f t="shared" si="117"/>
        <v>0</v>
      </c>
      <c r="LQ56" s="219">
        <f t="shared" si="117"/>
        <v>0</v>
      </c>
      <c r="LR56" s="219">
        <f t="shared" si="117"/>
        <v>0</v>
      </c>
      <c r="LS56" s="219">
        <f t="shared" si="118"/>
        <v>0</v>
      </c>
      <c r="LT56" s="219">
        <f t="shared" si="118"/>
        <v>0</v>
      </c>
      <c r="LU56" s="219">
        <f t="shared" si="118"/>
        <v>0</v>
      </c>
      <c r="LV56" s="219">
        <f t="shared" si="118"/>
        <v>0</v>
      </c>
      <c r="LW56" s="219">
        <f t="shared" si="118"/>
        <v>0</v>
      </c>
      <c r="LX56" s="219">
        <f t="shared" si="118"/>
        <v>0</v>
      </c>
      <c r="LY56" s="219">
        <f t="shared" si="118"/>
        <v>0</v>
      </c>
      <c r="LZ56" s="219">
        <f t="shared" si="118"/>
        <v>0</v>
      </c>
      <c r="MA56" s="219">
        <f t="shared" si="118"/>
        <v>0</v>
      </c>
      <c r="MB56" s="219">
        <f t="shared" si="118"/>
        <v>0</v>
      </c>
      <c r="MC56" s="219">
        <f t="shared" si="119"/>
        <v>0</v>
      </c>
      <c r="MD56" s="219">
        <f t="shared" si="119"/>
        <v>0</v>
      </c>
      <c r="ME56" s="219">
        <f t="shared" si="119"/>
        <v>0</v>
      </c>
      <c r="MF56" s="219">
        <f t="shared" si="119"/>
        <v>0</v>
      </c>
      <c r="MG56" s="219">
        <f t="shared" si="119"/>
        <v>0</v>
      </c>
      <c r="MH56" s="219">
        <f t="shared" si="119"/>
        <v>0</v>
      </c>
      <c r="MI56" s="219">
        <f t="shared" si="119"/>
        <v>0</v>
      </c>
      <c r="MJ56" s="219">
        <f t="shared" si="119"/>
        <v>0</v>
      </c>
      <c r="MK56" s="219">
        <f t="shared" si="119"/>
        <v>0</v>
      </c>
      <c r="ML56" s="219">
        <f t="shared" si="119"/>
        <v>0</v>
      </c>
      <c r="MM56" s="219">
        <f t="shared" si="120"/>
        <v>0</v>
      </c>
      <c r="MN56" s="219">
        <f t="shared" si="120"/>
        <v>0</v>
      </c>
      <c r="MO56" s="219">
        <f t="shared" si="120"/>
        <v>0</v>
      </c>
      <c r="MP56" s="219">
        <f t="shared" si="120"/>
        <v>0</v>
      </c>
      <c r="MQ56" s="219">
        <f t="shared" si="120"/>
        <v>0</v>
      </c>
      <c r="MR56" s="219">
        <f t="shared" si="120"/>
        <v>0</v>
      </c>
      <c r="MS56" s="219">
        <f t="shared" si="120"/>
        <v>0</v>
      </c>
      <c r="MT56" s="219">
        <f t="shared" si="120"/>
        <v>0</v>
      </c>
      <c r="MU56" s="219">
        <f t="shared" si="120"/>
        <v>0</v>
      </c>
      <c r="MV56" s="219">
        <f t="shared" si="120"/>
        <v>0</v>
      </c>
      <c r="MW56" s="219">
        <f t="shared" si="121"/>
        <v>0</v>
      </c>
      <c r="MX56" s="219">
        <f t="shared" si="121"/>
        <v>0</v>
      </c>
      <c r="MY56" s="219">
        <f t="shared" si="121"/>
        <v>0</v>
      </c>
      <c r="MZ56" s="219">
        <f t="shared" si="121"/>
        <v>0</v>
      </c>
      <c r="NA56" s="219">
        <f t="shared" si="121"/>
        <v>0</v>
      </c>
      <c r="NB56" s="219">
        <f t="shared" si="121"/>
        <v>0</v>
      </c>
      <c r="NC56" s="219">
        <f t="shared" si="121"/>
        <v>0</v>
      </c>
      <c r="ND56" s="219">
        <f t="shared" si="121"/>
        <v>0</v>
      </c>
      <c r="NE56" s="219">
        <f t="shared" si="121"/>
        <v>0</v>
      </c>
      <c r="NF56" s="219">
        <f t="shared" si="121"/>
        <v>0</v>
      </c>
      <c r="NG56" s="219">
        <f t="shared" si="122"/>
        <v>0</v>
      </c>
      <c r="NH56" s="219">
        <f t="shared" si="122"/>
        <v>0</v>
      </c>
      <c r="NI56" s="219">
        <f t="shared" si="122"/>
        <v>0</v>
      </c>
      <c r="NJ56" s="219">
        <f t="shared" si="122"/>
        <v>0</v>
      </c>
      <c r="NK56" s="219">
        <f t="shared" si="122"/>
        <v>0</v>
      </c>
      <c r="NL56" s="219">
        <f t="shared" si="122"/>
        <v>0</v>
      </c>
      <c r="NM56" s="219">
        <f t="shared" si="122"/>
        <v>0</v>
      </c>
      <c r="NN56" s="219">
        <f t="shared" si="122"/>
        <v>0</v>
      </c>
      <c r="NO56" s="219">
        <f t="shared" si="122"/>
        <v>0</v>
      </c>
      <c r="NP56" s="219">
        <f t="shared" si="122"/>
        <v>0</v>
      </c>
      <c r="NQ56" s="219">
        <f t="shared" si="123"/>
        <v>0</v>
      </c>
      <c r="NR56" s="219">
        <f t="shared" si="123"/>
        <v>0</v>
      </c>
      <c r="NS56" s="219">
        <f t="shared" si="123"/>
        <v>0</v>
      </c>
      <c r="NT56" s="219">
        <f t="shared" si="123"/>
        <v>0</v>
      </c>
      <c r="NU56" s="219">
        <f t="shared" si="123"/>
        <v>0</v>
      </c>
      <c r="NV56" s="219">
        <f t="shared" si="123"/>
        <v>0</v>
      </c>
      <c r="NW56" s="219">
        <f t="shared" si="123"/>
        <v>0</v>
      </c>
      <c r="NX56" s="219">
        <f t="shared" si="123"/>
        <v>0</v>
      </c>
      <c r="NY56" s="219">
        <f t="shared" si="123"/>
        <v>0</v>
      </c>
      <c r="NZ56" s="219">
        <f t="shared" si="123"/>
        <v>0</v>
      </c>
      <c r="OA56" s="219">
        <f t="shared" si="124"/>
        <v>0</v>
      </c>
      <c r="OB56" s="219">
        <f t="shared" si="124"/>
        <v>0</v>
      </c>
      <c r="OC56" s="219">
        <f t="shared" si="124"/>
        <v>0</v>
      </c>
      <c r="OD56" s="219">
        <f t="shared" si="124"/>
        <v>0</v>
      </c>
      <c r="OE56" s="219">
        <f t="shared" si="124"/>
        <v>0</v>
      </c>
      <c r="OF56" s="219">
        <f t="shared" si="124"/>
        <v>0</v>
      </c>
      <c r="OG56" s="219">
        <f t="shared" si="124"/>
        <v>0</v>
      </c>
      <c r="OH56" s="219">
        <f t="shared" si="124"/>
        <v>0</v>
      </c>
      <c r="OI56" s="219">
        <f t="shared" si="124"/>
        <v>0</v>
      </c>
      <c r="OJ56" s="219">
        <f t="shared" si="124"/>
        <v>0</v>
      </c>
      <c r="OK56" s="219">
        <f t="shared" si="125"/>
        <v>0</v>
      </c>
      <c r="OL56" s="219">
        <f t="shared" si="125"/>
        <v>0</v>
      </c>
      <c r="OM56" s="219">
        <f t="shared" si="125"/>
        <v>0</v>
      </c>
      <c r="ON56" s="219">
        <f t="shared" si="125"/>
        <v>0</v>
      </c>
      <c r="OO56" s="219">
        <f t="shared" si="125"/>
        <v>0</v>
      </c>
      <c r="OP56" s="219">
        <f t="shared" si="125"/>
        <v>0</v>
      </c>
      <c r="OQ56" s="219">
        <f t="shared" si="125"/>
        <v>0</v>
      </c>
      <c r="OR56" s="219">
        <f t="shared" si="125"/>
        <v>0</v>
      </c>
      <c r="OS56" s="219">
        <f t="shared" si="125"/>
        <v>0</v>
      </c>
      <c r="OT56" s="219">
        <f t="shared" si="125"/>
        <v>0</v>
      </c>
      <c r="OU56" s="219">
        <f t="shared" si="126"/>
        <v>0</v>
      </c>
      <c r="OV56" s="219">
        <f t="shared" si="126"/>
        <v>0</v>
      </c>
      <c r="OW56" s="219">
        <f t="shared" si="126"/>
        <v>0</v>
      </c>
      <c r="OX56" s="219">
        <f t="shared" si="126"/>
        <v>0</v>
      </c>
      <c r="OY56" s="219">
        <f t="shared" si="126"/>
        <v>0</v>
      </c>
      <c r="OZ56" s="219">
        <f t="shared" si="126"/>
        <v>0</v>
      </c>
      <c r="PA56" s="219">
        <f t="shared" si="126"/>
        <v>0</v>
      </c>
      <c r="PB56" s="219">
        <f t="shared" si="126"/>
        <v>0</v>
      </c>
      <c r="PC56" s="219">
        <f t="shared" si="126"/>
        <v>0</v>
      </c>
      <c r="PD56" s="219">
        <f t="shared" si="126"/>
        <v>0</v>
      </c>
      <c r="PE56" s="219">
        <f t="shared" si="126"/>
        <v>0</v>
      </c>
      <c r="PF56" s="219">
        <f t="shared" si="126"/>
        <v>0</v>
      </c>
    </row>
  </sheetData>
  <autoFilter ref="B1:PF51" xr:uid="{38D823CE-8522-4FBD-8AC6-524EDFF67969}">
    <filterColumn colId="2" showButton="0"/>
    <filterColumn colId="3" showButton="0"/>
    <filterColumn colId="4" showButton="0"/>
    <filterColumn colId="5" showButton="0"/>
    <filterColumn colId="6" showButton="0"/>
    <filterColumn colId="7" showButton="0"/>
    <filterColumn colId="8" showButton="0"/>
  </autoFilter>
  <mergeCells count="13">
    <mergeCell ref="A2:A8"/>
    <mergeCell ref="B2:B8"/>
    <mergeCell ref="C2:C8"/>
    <mergeCell ref="D2:D8"/>
    <mergeCell ref="E2:E8"/>
    <mergeCell ref="L2:L8"/>
    <mergeCell ref="K2:K8"/>
    <mergeCell ref="J2:J8"/>
    <mergeCell ref="D1:L1"/>
    <mergeCell ref="G2:G8"/>
    <mergeCell ref="H2:H8"/>
    <mergeCell ref="I2:I8"/>
    <mergeCell ref="F2:F8"/>
  </mergeCells>
  <conditionalFormatting sqref="E11:E51">
    <cfRule type="cellIs" dxfId="705" priority="3" operator="equal">
      <formula>"0"</formula>
    </cfRule>
    <cfRule type="cellIs" dxfId="704" priority="4" operator="equal">
      <formula>"1"</formula>
    </cfRule>
  </conditionalFormatting>
  <conditionalFormatting sqref="Q8:PF8">
    <cfRule type="cellIs" dxfId="703" priority="1" operator="equal">
      <formula>"Ja"</formula>
    </cfRule>
    <cfRule type="cellIs" dxfId="702" priority="2" operator="equal">
      <formula>"Nee"</formula>
    </cfRule>
  </conditionalFormatting>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7E53A0-C339-4A67-BAF2-2D5BA5F77FB4}">
  <sheetPr>
    <tabColor rgb="FFFF0000"/>
  </sheetPr>
  <dimension ref="A1:FZ29"/>
  <sheetViews>
    <sheetView tabSelected="1" zoomScale="70" zoomScaleNormal="70" workbookViewId="0">
      <pane xSplit="2" ySplit="8" topLeftCell="C9" activePane="bottomRight" state="frozen"/>
      <selection pane="topRight" activeCell="C1" sqref="C1"/>
      <selection pane="bottomLeft" activeCell="A35" sqref="A35"/>
      <selection pane="bottomRight" activeCell="I43" sqref="I43"/>
    </sheetView>
  </sheetViews>
  <sheetFormatPr defaultRowHeight="15" x14ac:dyDescent="0.25"/>
  <cols>
    <col min="1" max="1" width="5.28515625" style="219" customWidth="1"/>
    <col min="2" max="2" width="64.85546875" style="219" bestFit="1" customWidth="1"/>
    <col min="3" max="3" width="23.28515625" style="219" customWidth="1"/>
    <col min="4" max="4" width="20" style="219" customWidth="1"/>
    <col min="5" max="5" width="32.140625" style="219" bestFit="1" customWidth="1"/>
    <col min="6" max="9" width="20" style="219" customWidth="1"/>
    <col min="10" max="10" width="2.7109375" style="219" bestFit="1" customWidth="1"/>
    <col min="11" max="11" width="10.28515625" style="219" customWidth="1"/>
    <col min="12" max="12" width="12.7109375" style="219" customWidth="1"/>
    <col min="13" max="13" width="10.140625" style="219" customWidth="1"/>
    <col min="14" max="14" width="8.140625" style="219" customWidth="1"/>
    <col min="15" max="15" width="12.85546875" style="219" customWidth="1"/>
    <col min="16" max="16" width="7.7109375" style="219" customWidth="1"/>
    <col min="17" max="17" width="11.28515625" style="219" customWidth="1"/>
    <col min="18" max="18" width="13.85546875" style="219" customWidth="1"/>
    <col min="19" max="19" width="9.7109375" style="219" customWidth="1"/>
    <col min="20" max="20" width="12.7109375" style="219" customWidth="1"/>
    <col min="21" max="21" width="9.28515625" style="219" customWidth="1"/>
    <col min="22" max="22" width="17.85546875" style="219" customWidth="1"/>
    <col min="23" max="23" width="17.7109375" style="219" customWidth="1"/>
    <col min="24" max="24" width="9.7109375" style="219" customWidth="1"/>
    <col min="25" max="25" width="10.5703125" style="219" customWidth="1"/>
    <col min="26" max="26" width="6" style="219" customWidth="1"/>
    <col min="27" max="27" width="13.7109375" style="219" customWidth="1"/>
    <col min="28" max="28" width="11.85546875" style="219" customWidth="1"/>
    <col min="29" max="29" width="16.140625" style="219" customWidth="1"/>
    <col min="30" max="30" width="14.28515625" style="219" customWidth="1"/>
    <col min="31" max="31" width="21.140625" style="219" customWidth="1"/>
    <col min="32" max="32" width="18.7109375" style="219" customWidth="1"/>
    <col min="33" max="33" width="12.7109375" style="219" customWidth="1"/>
    <col min="34" max="34" width="7.7109375" style="219" customWidth="1"/>
    <col min="35" max="35" width="10.28515625" style="219" customWidth="1"/>
    <col min="36" max="36" width="8.140625" style="219" customWidth="1"/>
    <col min="37" max="37" width="5.5703125" style="219" customWidth="1"/>
    <col min="38" max="38" width="15.140625" style="219" customWidth="1"/>
    <col min="39" max="39" width="12.7109375" style="219" customWidth="1"/>
    <col min="40" max="40" width="7.7109375" style="219" customWidth="1"/>
    <col min="41" max="41" width="10.28515625" style="219" customWidth="1"/>
    <col min="42" max="42" width="8.140625" style="219" customWidth="1"/>
    <col min="43" max="43" width="5.5703125" style="219" customWidth="1"/>
    <col min="44" max="44" width="10.85546875" style="219" customWidth="1"/>
    <col min="45" max="45" width="5.85546875" style="219" customWidth="1"/>
    <col min="46" max="46" width="15.28515625" style="219" customWidth="1"/>
    <col min="47" max="47" width="15" style="219" customWidth="1"/>
    <col min="48" max="48" width="15.28515625" style="219" customWidth="1"/>
    <col min="49" max="49" width="11.7109375" style="219" customWidth="1"/>
    <col min="50" max="50" width="14.5703125" style="219" customWidth="1"/>
    <col min="51" max="51" width="9.85546875" style="219" customWidth="1"/>
    <col min="52" max="52" width="18.28515625" style="219" customWidth="1"/>
    <col min="53" max="53" width="18.7109375" style="219" customWidth="1"/>
    <col min="54" max="54" width="2.7109375" style="219" customWidth="1"/>
    <col min="55" max="55" width="10.42578125" style="219" bestFit="1" customWidth="1"/>
    <col min="56" max="56" width="12.85546875" style="219" bestFit="1" customWidth="1"/>
    <col min="57" max="57" width="10.28515625" style="219" bestFit="1" customWidth="1"/>
    <col min="58" max="58" width="8.28515625" style="219" bestFit="1" customWidth="1"/>
    <col min="59" max="59" width="13.7109375" style="219" bestFit="1" customWidth="1"/>
    <col min="60" max="60" width="7.85546875" style="219" bestFit="1" customWidth="1"/>
    <col min="61" max="61" width="11.42578125" style="219" bestFit="1" customWidth="1"/>
    <col min="62" max="62" width="14" style="219" bestFit="1" customWidth="1"/>
    <col min="63" max="63" width="9.85546875" style="219" bestFit="1" customWidth="1"/>
    <col min="64" max="64" width="12.85546875" style="219" bestFit="1" customWidth="1"/>
    <col min="65" max="65" width="11.85546875" style="219" bestFit="1" customWidth="1"/>
    <col min="66" max="66" width="22.28515625" style="219" bestFit="1" customWidth="1"/>
    <col min="67" max="67" width="10.5703125" style="219" bestFit="1" customWidth="1"/>
    <col min="68" max="68" width="14" style="219" bestFit="1" customWidth="1"/>
    <col min="69" max="69" width="20.7109375" style="219" bestFit="1" customWidth="1"/>
    <col min="70" max="70" width="11" style="219" bestFit="1" customWidth="1"/>
    <col min="71" max="71" width="13.28515625" style="219" bestFit="1" customWidth="1"/>
    <col min="72" max="72" width="12.7109375" style="219" bestFit="1" customWidth="1"/>
    <col min="73" max="73" width="5.28515625" style="219" bestFit="1" customWidth="1"/>
    <col min="74" max="74" width="10" style="219" bestFit="1" customWidth="1"/>
    <col min="75" max="75" width="9.28515625" style="219" bestFit="1" customWidth="1"/>
    <col min="76" max="76" width="9" style="219" bestFit="1" customWidth="1"/>
    <col min="77" max="77" width="18" style="219" bestFit="1" customWidth="1"/>
    <col min="78" max="78" width="10.7109375" style="219" bestFit="1" customWidth="1"/>
    <col min="79" max="79" width="11.7109375" style="219" bestFit="1" customWidth="1"/>
    <col min="80" max="80" width="15.7109375" style="219" bestFit="1" customWidth="1"/>
    <col min="81" max="81" width="11.42578125" style="219" bestFit="1" customWidth="1"/>
    <col min="82" max="82" width="8.7109375" style="219" bestFit="1" customWidth="1"/>
    <col min="83" max="83" width="9" style="219" bestFit="1" customWidth="1"/>
    <col min="84" max="84" width="9.85546875" style="219" bestFit="1" customWidth="1"/>
    <col min="85" max="85" width="6.5703125" style="219" bestFit="1" customWidth="1"/>
    <col min="86" max="86" width="15.42578125" style="219" bestFit="1" customWidth="1"/>
    <col min="87" max="87" width="9.5703125" style="219" bestFit="1" customWidth="1"/>
    <col min="88" max="88" width="20.140625" style="219" bestFit="1" customWidth="1"/>
    <col min="89" max="89" width="9.5703125" style="219" bestFit="1" customWidth="1"/>
    <col min="90" max="90" width="12.140625" style="219" bestFit="1" customWidth="1"/>
    <col min="91" max="91" width="8.7109375" style="219" bestFit="1" customWidth="1"/>
    <col min="92" max="92" width="16.42578125" style="219" bestFit="1" customWidth="1"/>
    <col min="93" max="93" width="16.28515625" style="219" bestFit="1" customWidth="1"/>
    <col min="94" max="94" width="5.28515625" style="219" bestFit="1" customWidth="1"/>
    <col min="95" max="95" width="4.7109375" style="219" bestFit="1" customWidth="1"/>
    <col min="96" max="96" width="19.140625" style="219" bestFit="1" customWidth="1"/>
    <col min="97" max="97" width="9.5703125" style="219" bestFit="1" customWidth="1"/>
    <col min="98" max="98" width="23.7109375" style="219" bestFit="1" customWidth="1"/>
    <col min="99" max="99" width="15.28515625" style="219" bestFit="1" customWidth="1"/>
    <col min="100" max="100" width="12.85546875" style="219" bestFit="1" customWidth="1"/>
    <col min="101" max="101" width="7.85546875" style="219" bestFit="1" customWidth="1"/>
    <col min="102" max="102" width="6.7109375" style="219" bestFit="1" customWidth="1"/>
    <col min="103" max="103" width="10" style="219" bestFit="1" customWidth="1"/>
    <col min="104" max="104" width="9.28515625" style="219" bestFit="1" customWidth="1"/>
    <col min="105" max="105" width="12.5703125" style="219" bestFit="1" customWidth="1"/>
    <col min="106" max="106" width="15.7109375" style="219" bestFit="1" customWidth="1"/>
    <col min="107" max="107" width="11.140625" style="219" bestFit="1" customWidth="1"/>
    <col min="108" max="108" width="10.5703125" style="219" bestFit="1" customWidth="1"/>
    <col min="109" max="109" width="21.7109375" style="219" bestFit="1" customWidth="1"/>
    <col min="110" max="110" width="18.85546875" style="219" bestFit="1" customWidth="1"/>
    <col min="111" max="111" width="12.85546875" style="219" bestFit="1" customWidth="1"/>
    <col min="112" max="112" width="7.85546875" style="219" bestFit="1" customWidth="1"/>
    <col min="113" max="113" width="10.5703125" style="219" bestFit="1" customWidth="1"/>
    <col min="114" max="114" width="12.7109375" style="219" bestFit="1" customWidth="1"/>
    <col min="115" max="115" width="9" style="219" bestFit="1" customWidth="1"/>
    <col min="116" max="116" width="8.7109375" style="219" bestFit="1" customWidth="1"/>
    <col min="117" max="117" width="13.5703125" style="219" bestFit="1" customWidth="1"/>
    <col min="118" max="118" width="9" style="219" bestFit="1" customWidth="1"/>
    <col min="119" max="119" width="16.28515625" style="219" bestFit="1" customWidth="1"/>
    <col min="120" max="120" width="5.28515625" style="219" bestFit="1" customWidth="1"/>
    <col min="121" max="121" width="4.7109375" style="219" bestFit="1" customWidth="1"/>
    <col min="122" max="122" width="20.140625" style="219" bestFit="1" customWidth="1"/>
    <col min="123" max="123" width="9.5703125" style="219" bestFit="1" customWidth="1"/>
    <col min="124" max="124" width="17.28515625" style="219" bestFit="1" customWidth="1"/>
    <col min="125" max="125" width="16" style="219" bestFit="1" customWidth="1"/>
    <col min="126" max="126" width="22" style="219" bestFit="1" customWidth="1"/>
    <col min="127" max="127" width="14.5703125" style="219" bestFit="1" customWidth="1"/>
    <col min="128" max="128" width="11" style="219" bestFit="1" customWidth="1"/>
    <col min="129" max="129" width="6" style="219" bestFit="1" customWidth="1"/>
    <col min="130" max="130" width="15.42578125" style="219" bestFit="1" customWidth="1"/>
    <col min="131" max="131" width="12.85546875" style="219" bestFit="1" customWidth="1"/>
    <col min="132" max="132" width="13.7109375" style="219" bestFit="1" customWidth="1"/>
    <col min="133" max="133" width="8" style="219" bestFit="1" customWidth="1"/>
    <col min="134" max="134" width="11.85546875" style="219" bestFit="1" customWidth="1"/>
    <col min="135" max="135" width="6.5703125" style="219" bestFit="1" customWidth="1"/>
    <col min="136" max="136" width="9" style="219" bestFit="1" customWidth="1"/>
    <col min="137" max="137" width="13" style="219" bestFit="1" customWidth="1"/>
    <col min="138" max="138" width="9.5703125" style="219" bestFit="1" customWidth="1"/>
    <col min="139" max="139" width="12.28515625" style="219" bestFit="1" customWidth="1"/>
    <col min="140" max="140" width="9.5703125" style="219" bestFit="1" customWidth="1"/>
    <col min="141" max="141" width="20.140625" style="219" bestFit="1" customWidth="1"/>
    <col min="142" max="142" width="7.28515625" style="219" bestFit="1" customWidth="1"/>
    <col min="143" max="143" width="4" style="219" bestFit="1" customWidth="1"/>
    <col min="144" max="144" width="5.5703125" style="219" bestFit="1" customWidth="1"/>
    <col min="145" max="145" width="9.5703125" style="219" bestFit="1" customWidth="1"/>
    <col min="146" max="146" width="11.28515625" style="219" bestFit="1" customWidth="1"/>
    <col min="147" max="147" width="10.28515625" style="219" bestFit="1" customWidth="1"/>
    <col min="148" max="149" width="7.5703125" style="219" bestFit="1" customWidth="1"/>
    <col min="150" max="150" width="14.28515625" style="219" bestFit="1" customWidth="1"/>
    <col min="151" max="151" width="4" style="219" bestFit="1" customWidth="1"/>
    <col min="152" max="152" width="6.5703125" style="219" bestFit="1" customWidth="1"/>
    <col min="153" max="153" width="4" style="219" bestFit="1" customWidth="1"/>
    <col min="154" max="154" width="12.7109375" style="219" bestFit="1" customWidth="1"/>
    <col min="155" max="155" width="12.28515625" style="219" bestFit="1" customWidth="1"/>
    <col min="156" max="156" width="9.5703125" style="219" bestFit="1" customWidth="1"/>
    <col min="157" max="157" width="20.140625" style="219" bestFit="1" customWidth="1"/>
    <col min="158" max="158" width="5.7109375" style="219" bestFit="1" customWidth="1"/>
    <col min="159" max="159" width="8.7109375" style="219" bestFit="1" customWidth="1"/>
    <col min="160" max="161" width="6" style="219" bestFit="1" customWidth="1"/>
    <col min="162" max="162" width="11.28515625" style="219" bestFit="1" customWidth="1"/>
    <col min="163" max="163" width="10.42578125" style="219" bestFit="1" customWidth="1"/>
    <col min="164" max="164" width="5" style="219" bestFit="1" customWidth="1"/>
    <col min="165" max="165" width="11.42578125" style="219" bestFit="1" customWidth="1"/>
    <col min="166" max="166" width="9.5703125" style="219" bestFit="1" customWidth="1"/>
    <col min="167" max="167" width="13.7109375" style="219" bestFit="1" customWidth="1"/>
    <col min="168" max="168" width="19.7109375" style="219" bestFit="1" customWidth="1"/>
    <col min="169" max="169" width="6.28515625" style="219" bestFit="1" customWidth="1"/>
    <col min="170" max="170" width="16.28515625" style="219" bestFit="1" customWidth="1"/>
    <col min="171" max="171" width="5.28515625" style="219" bestFit="1" customWidth="1"/>
    <col min="172" max="172" width="4.7109375" style="219" bestFit="1" customWidth="1"/>
    <col min="173" max="173" width="20.140625" style="219" bestFit="1" customWidth="1"/>
    <col min="174" max="174" width="9.5703125" style="219" bestFit="1" customWidth="1"/>
    <col min="175" max="175" width="17.7109375" style="219" bestFit="1" customWidth="1"/>
    <col min="176" max="176" width="9.85546875" style="219" bestFit="1" customWidth="1"/>
    <col min="177" max="177" width="10.7109375" style="219" bestFit="1" customWidth="1"/>
    <col min="178" max="178" width="6.140625" style="219" bestFit="1" customWidth="1"/>
    <col min="179" max="179" width="13.85546875" style="219" bestFit="1" customWidth="1"/>
    <col min="180" max="180" width="12" style="219" bestFit="1" customWidth="1"/>
    <col min="181" max="181" width="16.28515625" style="219" bestFit="1" customWidth="1"/>
    <col min="182" max="182" width="18.28515625" style="219" bestFit="1" customWidth="1"/>
    <col min="183" max="16384" width="9.140625" style="219"/>
  </cols>
  <sheetData>
    <row r="1" spans="1:182" ht="14.45" customHeight="1" x14ac:dyDescent="0.25">
      <c r="A1" s="296" t="s">
        <v>932</v>
      </c>
      <c r="B1" s="296"/>
      <c r="C1" s="297"/>
      <c r="D1" s="291" t="s">
        <v>505</v>
      </c>
      <c r="E1" s="292"/>
      <c r="F1" s="292"/>
      <c r="G1" s="292"/>
      <c r="H1" s="292"/>
      <c r="I1" s="292"/>
      <c r="K1" s="298" t="s">
        <v>492</v>
      </c>
      <c r="L1" s="298"/>
      <c r="M1" s="298"/>
      <c r="N1" s="298"/>
      <c r="O1" s="298"/>
      <c r="P1" s="298"/>
      <c r="Q1" s="298"/>
      <c r="R1" s="298"/>
      <c r="S1" s="298"/>
      <c r="T1" s="298"/>
      <c r="U1" s="298"/>
      <c r="V1" s="298"/>
      <c r="W1" s="298"/>
      <c r="X1" s="298"/>
      <c r="Y1" s="298"/>
      <c r="Z1" s="298"/>
      <c r="AA1" s="298"/>
      <c r="AB1" s="298"/>
      <c r="AC1" s="298"/>
      <c r="AD1" s="298"/>
      <c r="AE1" s="298"/>
      <c r="AF1" s="298"/>
      <c r="AG1" s="298"/>
      <c r="AH1" s="298"/>
      <c r="AI1" s="298"/>
      <c r="AJ1" s="298"/>
      <c r="AK1" s="298"/>
      <c r="AL1" s="298"/>
      <c r="AM1" s="298"/>
      <c r="AN1" s="298"/>
      <c r="AO1" s="298"/>
      <c r="AP1" s="298"/>
      <c r="AQ1" s="298"/>
      <c r="AR1" s="298"/>
      <c r="AS1" s="298"/>
      <c r="AT1" s="298"/>
      <c r="AU1" s="298"/>
      <c r="AV1" s="298"/>
      <c r="AW1" s="298"/>
      <c r="AX1" s="298"/>
      <c r="AY1" s="298"/>
      <c r="AZ1" s="298"/>
      <c r="BA1" s="298"/>
      <c r="BB1" s="86"/>
      <c r="BC1" s="299" t="s">
        <v>503</v>
      </c>
      <c r="BD1" s="299"/>
      <c r="BE1" s="299"/>
      <c r="BF1" s="299"/>
      <c r="BG1" s="299"/>
      <c r="BH1" s="299"/>
      <c r="BI1" s="299"/>
      <c r="BJ1" s="299"/>
      <c r="BK1" s="299"/>
      <c r="BL1" s="299"/>
      <c r="BM1" s="299"/>
      <c r="BN1" s="299"/>
      <c r="BO1" s="299"/>
      <c r="BP1" s="299"/>
      <c r="BQ1" s="299"/>
      <c r="BR1" s="299"/>
      <c r="BS1" s="299"/>
      <c r="BT1" s="299"/>
      <c r="BU1" s="299"/>
      <c r="BV1" s="299"/>
      <c r="BW1" s="299"/>
      <c r="BX1" s="299"/>
      <c r="BY1" s="299"/>
      <c r="BZ1" s="299"/>
      <c r="CA1" s="299"/>
      <c r="CB1" s="299"/>
      <c r="CC1" s="299"/>
      <c r="CD1" s="299"/>
      <c r="CE1" s="299"/>
      <c r="CF1" s="299"/>
      <c r="CG1" s="299"/>
      <c r="CH1" s="299"/>
      <c r="CI1" s="299"/>
      <c r="CJ1" s="299"/>
      <c r="CK1" s="299"/>
      <c r="CL1" s="299"/>
      <c r="CM1" s="299"/>
      <c r="CN1" s="299"/>
      <c r="CO1" s="299"/>
      <c r="CP1" s="299"/>
      <c r="CQ1" s="299"/>
      <c r="CR1" s="299"/>
      <c r="CS1" s="299"/>
      <c r="CT1" s="299"/>
      <c r="CU1" s="299"/>
      <c r="CV1" s="299"/>
      <c r="CW1" s="299"/>
      <c r="CX1" s="299"/>
      <c r="CY1" s="299"/>
      <c r="CZ1" s="299"/>
      <c r="DA1" s="299"/>
      <c r="DB1" s="299"/>
      <c r="DC1" s="299"/>
      <c r="DD1" s="299"/>
      <c r="DE1" s="299"/>
      <c r="DF1" s="299"/>
      <c r="DG1" s="299"/>
      <c r="DH1" s="299"/>
      <c r="DI1" s="299"/>
      <c r="DJ1" s="299"/>
      <c r="DK1" s="299"/>
      <c r="DL1" s="299"/>
      <c r="DM1" s="299"/>
      <c r="DN1" s="299"/>
      <c r="DO1" s="299"/>
      <c r="DP1" s="299"/>
      <c r="DQ1" s="299"/>
      <c r="DR1" s="299"/>
      <c r="DS1" s="299"/>
      <c r="DT1" s="299"/>
      <c r="DU1" s="299"/>
      <c r="DV1" s="299"/>
      <c r="DW1" s="299"/>
      <c r="DX1" s="299"/>
      <c r="DY1" s="299"/>
      <c r="DZ1" s="299"/>
      <c r="EA1" s="299"/>
      <c r="EB1" s="299"/>
      <c r="EC1" s="299"/>
      <c r="ED1" s="299"/>
      <c r="EE1" s="299"/>
      <c r="EF1" s="299"/>
      <c r="EG1" s="299"/>
      <c r="EH1" s="299"/>
      <c r="EI1" s="299"/>
      <c r="EJ1" s="299"/>
      <c r="EK1" s="299"/>
      <c r="EL1" s="299"/>
      <c r="EM1" s="299"/>
      <c r="EN1" s="299"/>
      <c r="EO1" s="299"/>
      <c r="EP1" s="299"/>
      <c r="EQ1" s="299"/>
      <c r="ER1" s="299"/>
      <c r="ES1" s="299"/>
      <c r="ET1" s="299"/>
      <c r="EU1" s="299"/>
      <c r="EV1" s="299"/>
      <c r="EW1" s="299"/>
      <c r="EX1" s="299"/>
      <c r="EY1" s="299"/>
      <c r="EZ1" s="299"/>
      <c r="FA1" s="299"/>
      <c r="FB1" s="299"/>
      <c r="FC1" s="299"/>
      <c r="FD1" s="299"/>
      <c r="FE1" s="299"/>
      <c r="FF1" s="299"/>
      <c r="FG1" s="299"/>
      <c r="FH1" s="299"/>
      <c r="FI1" s="299"/>
      <c r="FJ1" s="299"/>
      <c r="FK1" s="299"/>
      <c r="FL1" s="299"/>
      <c r="FM1" s="299"/>
      <c r="FN1" s="299"/>
      <c r="FO1" s="299"/>
      <c r="FP1" s="299"/>
      <c r="FQ1" s="299"/>
      <c r="FR1" s="299"/>
      <c r="FS1" s="299"/>
      <c r="FT1" s="299"/>
      <c r="FU1" s="299"/>
      <c r="FV1" s="299"/>
      <c r="FW1" s="299"/>
      <c r="FX1" s="299"/>
      <c r="FY1" s="299"/>
      <c r="FZ1" s="299"/>
    </row>
    <row r="2" spans="1:182" ht="14.45" customHeight="1" x14ac:dyDescent="0.25">
      <c r="A2" s="293" t="s">
        <v>931</v>
      </c>
      <c r="B2" s="293" t="s">
        <v>544</v>
      </c>
      <c r="C2" s="293" t="s">
        <v>930</v>
      </c>
      <c r="D2" s="293" t="s">
        <v>127</v>
      </c>
      <c r="E2" s="293" t="s">
        <v>128</v>
      </c>
      <c r="F2" s="293" t="s">
        <v>129</v>
      </c>
      <c r="G2" s="293" t="s">
        <v>130</v>
      </c>
      <c r="H2" s="293" t="s">
        <v>131</v>
      </c>
      <c r="I2" s="293" t="s">
        <v>132</v>
      </c>
      <c r="K2" s="230" t="s">
        <v>0</v>
      </c>
      <c r="L2" s="230" t="s">
        <v>1</v>
      </c>
      <c r="M2" s="230" t="s">
        <v>166</v>
      </c>
      <c r="N2" s="235" t="s">
        <v>926</v>
      </c>
      <c r="O2" s="230"/>
      <c r="P2" s="230"/>
      <c r="Q2" s="230"/>
      <c r="R2" s="230"/>
      <c r="S2" s="230"/>
      <c r="T2" s="230"/>
      <c r="U2" s="230" t="s">
        <v>368</v>
      </c>
      <c r="V2" s="230" t="s">
        <v>926</v>
      </c>
      <c r="W2" s="230"/>
      <c r="X2" s="230"/>
      <c r="Y2" s="230"/>
      <c r="Z2" s="230"/>
      <c r="AA2" s="230"/>
      <c r="AB2" s="230"/>
      <c r="AC2" s="230"/>
      <c r="AD2" s="230"/>
      <c r="AE2" s="230"/>
      <c r="AF2" s="230"/>
      <c r="AG2" s="230"/>
      <c r="AH2" s="230"/>
      <c r="AI2" s="230"/>
      <c r="AJ2" s="230"/>
      <c r="AK2" s="230"/>
      <c r="AL2" s="230"/>
      <c r="AM2" s="230"/>
      <c r="AN2" s="230"/>
      <c r="AO2" s="230"/>
      <c r="AP2" s="230"/>
      <c r="AQ2" s="230"/>
      <c r="AR2" s="230" t="s">
        <v>172</v>
      </c>
      <c r="AS2" s="230" t="s">
        <v>926</v>
      </c>
      <c r="AT2" s="230"/>
      <c r="AU2" s="230" t="s">
        <v>387</v>
      </c>
      <c r="AV2" s="230" t="s">
        <v>101</v>
      </c>
      <c r="AW2" s="230" t="s">
        <v>388</v>
      </c>
      <c r="AX2" s="230" t="s">
        <v>926</v>
      </c>
      <c r="AY2" s="230"/>
      <c r="AZ2" s="230" t="s">
        <v>133</v>
      </c>
      <c r="BA2" s="230" t="s">
        <v>390</v>
      </c>
      <c r="BB2" s="86"/>
      <c r="BC2" s="123" t="s">
        <v>0</v>
      </c>
      <c r="BD2" s="123" t="s">
        <v>1</v>
      </c>
      <c r="BE2" s="123" t="s">
        <v>166</v>
      </c>
      <c r="BF2" s="123" t="s">
        <v>926</v>
      </c>
      <c r="BG2" s="123"/>
      <c r="BH2" s="123"/>
      <c r="BI2" s="123"/>
      <c r="BJ2" s="123"/>
      <c r="BK2" s="123"/>
      <c r="BL2" s="123"/>
      <c r="BM2" s="123" t="s">
        <v>169</v>
      </c>
      <c r="BN2" s="123" t="s">
        <v>926</v>
      </c>
      <c r="BO2" s="123"/>
      <c r="BP2" s="123"/>
      <c r="BQ2" s="123"/>
      <c r="BR2" s="123"/>
      <c r="BS2" s="123"/>
      <c r="BT2" s="123"/>
      <c r="BU2" s="123"/>
      <c r="BV2" s="123"/>
      <c r="BW2" s="123"/>
      <c r="BX2" s="123"/>
      <c r="BY2" s="123"/>
      <c r="BZ2" s="123"/>
      <c r="CA2" s="123"/>
      <c r="CB2" s="123"/>
      <c r="CC2" s="123"/>
      <c r="CD2" s="123"/>
      <c r="CE2" s="123"/>
      <c r="CF2" s="123"/>
      <c r="CG2" s="123"/>
      <c r="CH2" s="123"/>
      <c r="CI2" s="123"/>
      <c r="CJ2" s="123"/>
      <c r="CK2" s="123"/>
      <c r="CL2" s="123"/>
      <c r="CM2" s="123"/>
      <c r="CN2" s="123"/>
      <c r="CO2" s="123"/>
      <c r="CP2" s="123"/>
      <c r="CQ2" s="123"/>
      <c r="CR2" s="123"/>
      <c r="CS2" s="123"/>
      <c r="CT2" s="123"/>
      <c r="CU2" s="123"/>
      <c r="CV2" s="123"/>
      <c r="CW2" s="123"/>
      <c r="CX2" s="123"/>
      <c r="CY2" s="123"/>
      <c r="CZ2" s="123"/>
      <c r="DA2" s="123"/>
      <c r="DB2" s="123"/>
      <c r="DC2" s="123"/>
      <c r="DD2" s="123"/>
      <c r="DE2" s="123"/>
      <c r="DF2" s="123"/>
      <c r="DG2" s="123"/>
      <c r="DH2" s="123"/>
      <c r="DI2" s="123"/>
      <c r="DJ2" s="123"/>
      <c r="DK2" s="123"/>
      <c r="DL2" s="123"/>
      <c r="DM2" s="123"/>
      <c r="DN2" s="123"/>
      <c r="DO2" s="123"/>
      <c r="DP2" s="123"/>
      <c r="DQ2" s="123"/>
      <c r="DR2" s="123"/>
      <c r="DS2" s="123"/>
      <c r="DT2" s="123"/>
      <c r="DU2" s="123"/>
      <c r="DV2" s="123"/>
      <c r="DW2" s="123"/>
      <c r="DX2" s="123"/>
      <c r="DY2" s="123"/>
      <c r="DZ2" s="123"/>
      <c r="EA2" s="123"/>
      <c r="EB2" s="123"/>
      <c r="EC2" s="123"/>
      <c r="ED2" s="123"/>
      <c r="EE2" s="123"/>
      <c r="EF2" s="123"/>
      <c r="EG2" s="123"/>
      <c r="EH2" s="123"/>
      <c r="EI2" s="123"/>
      <c r="EJ2" s="123"/>
      <c r="EK2" s="123"/>
      <c r="EL2" s="123"/>
      <c r="EM2" s="123"/>
      <c r="EN2" s="123"/>
      <c r="EO2" s="123"/>
      <c r="EP2" s="123"/>
      <c r="EQ2" s="123"/>
      <c r="ER2" s="123"/>
      <c r="ES2" s="123"/>
      <c r="ET2" s="123"/>
      <c r="EU2" s="123"/>
      <c r="EV2" s="123"/>
      <c r="EW2" s="123"/>
      <c r="EX2" s="123"/>
      <c r="EY2" s="123"/>
      <c r="EZ2" s="123"/>
      <c r="FA2" s="123"/>
      <c r="FB2" s="123"/>
      <c r="FC2" s="123"/>
      <c r="FD2" s="123"/>
      <c r="FE2" s="123"/>
      <c r="FF2" s="123"/>
      <c r="FG2" s="123"/>
      <c r="FH2" s="123"/>
      <c r="FI2" s="123"/>
      <c r="FJ2" s="123"/>
      <c r="FK2" s="123"/>
      <c r="FL2" s="123"/>
      <c r="FM2" s="123"/>
      <c r="FN2" s="123"/>
      <c r="FO2" s="123"/>
      <c r="FP2" s="123"/>
      <c r="FQ2" s="123"/>
      <c r="FR2" s="123"/>
      <c r="FS2" s="123"/>
      <c r="FT2" s="123"/>
      <c r="FU2" s="123"/>
      <c r="FV2" s="123"/>
      <c r="FW2" s="123"/>
      <c r="FX2" s="123"/>
      <c r="FY2" s="123"/>
      <c r="FZ2" s="123" t="s">
        <v>133</v>
      </c>
    </row>
    <row r="3" spans="1:182" x14ac:dyDescent="0.25">
      <c r="A3" s="294"/>
      <c r="B3" s="294"/>
      <c r="C3" s="294"/>
      <c r="D3" s="294"/>
      <c r="E3" s="294"/>
      <c r="F3" s="294"/>
      <c r="G3" s="294"/>
      <c r="H3" s="294"/>
      <c r="I3" s="294"/>
      <c r="K3" s="230"/>
      <c r="L3" s="230"/>
      <c r="M3" s="234"/>
      <c r="N3" s="230" t="s">
        <v>2</v>
      </c>
      <c r="O3" s="230" t="s">
        <v>3</v>
      </c>
      <c r="P3" s="230" t="s">
        <v>4</v>
      </c>
      <c r="Q3" s="230" t="s">
        <v>5</v>
      </c>
      <c r="R3" s="230" t="s">
        <v>6</v>
      </c>
      <c r="S3" s="230" t="s">
        <v>7</v>
      </c>
      <c r="T3" s="230" t="s">
        <v>1</v>
      </c>
      <c r="U3" s="230"/>
      <c r="V3" s="230" t="s">
        <v>730</v>
      </c>
      <c r="W3" s="230" t="s">
        <v>926</v>
      </c>
      <c r="X3" s="230"/>
      <c r="Y3" s="230"/>
      <c r="Z3" s="230"/>
      <c r="AA3" s="230"/>
      <c r="AB3" s="230"/>
      <c r="AC3" s="230"/>
      <c r="AD3" s="230"/>
      <c r="AE3" s="230"/>
      <c r="AF3" s="230"/>
      <c r="AG3" s="230"/>
      <c r="AH3" s="230"/>
      <c r="AI3" s="230"/>
      <c r="AJ3" s="230"/>
      <c r="AK3" s="230"/>
      <c r="AL3" s="230"/>
      <c r="AM3" s="230"/>
      <c r="AN3" s="230"/>
      <c r="AO3" s="230"/>
      <c r="AP3" s="230"/>
      <c r="AQ3" s="230"/>
      <c r="AR3" s="230"/>
      <c r="AS3" s="230" t="s">
        <v>100</v>
      </c>
      <c r="AT3" s="230" t="s">
        <v>386</v>
      </c>
      <c r="AU3" s="230"/>
      <c r="AV3" s="230"/>
      <c r="AW3" s="230"/>
      <c r="AX3" s="230" t="s">
        <v>389</v>
      </c>
      <c r="AY3" s="230" t="s">
        <v>15</v>
      </c>
      <c r="AZ3" s="230"/>
      <c r="BA3" s="230"/>
      <c r="BB3" s="86"/>
      <c r="BC3" s="123"/>
      <c r="BD3" s="123"/>
      <c r="BE3" s="123"/>
      <c r="BF3" s="123" t="s">
        <v>2</v>
      </c>
      <c r="BG3" s="123" t="s">
        <v>3</v>
      </c>
      <c r="BH3" s="123" t="s">
        <v>4</v>
      </c>
      <c r="BI3" s="123" t="s">
        <v>5</v>
      </c>
      <c r="BJ3" s="123" t="s">
        <v>6</v>
      </c>
      <c r="BK3" s="123" t="s">
        <v>7</v>
      </c>
      <c r="BL3" s="123" t="s">
        <v>1</v>
      </c>
      <c r="BM3" s="123"/>
      <c r="BN3" s="123" t="s">
        <v>9</v>
      </c>
      <c r="BO3" s="123" t="s">
        <v>10</v>
      </c>
      <c r="BP3" s="123" t="s">
        <v>203</v>
      </c>
      <c r="BQ3" s="123" t="s">
        <v>11</v>
      </c>
      <c r="BR3" s="123" t="s">
        <v>12</v>
      </c>
      <c r="BS3" s="123" t="s">
        <v>13</v>
      </c>
      <c r="BT3" s="123" t="s">
        <v>170</v>
      </c>
      <c r="BU3" s="123" t="s">
        <v>926</v>
      </c>
      <c r="BV3" s="123"/>
      <c r="BW3" s="123" t="s">
        <v>16</v>
      </c>
      <c r="BX3" s="123" t="s">
        <v>927</v>
      </c>
      <c r="BY3" s="123" t="s">
        <v>926</v>
      </c>
      <c r="BZ3" s="123"/>
      <c r="CA3" s="123"/>
      <c r="CB3" s="123"/>
      <c r="CC3" s="123"/>
      <c r="CD3" s="123"/>
      <c r="CE3" s="123"/>
      <c r="CF3" s="123"/>
      <c r="CG3" s="123"/>
      <c r="CH3" s="123"/>
      <c r="CI3" s="123"/>
      <c r="CJ3" s="123"/>
      <c r="CK3" s="123"/>
      <c r="CL3" s="123"/>
      <c r="CM3" s="123"/>
      <c r="CN3" s="123"/>
      <c r="CO3" s="123"/>
      <c r="CP3" s="123"/>
      <c r="CQ3" s="123"/>
      <c r="CR3" s="123"/>
      <c r="CS3" s="123"/>
      <c r="CT3" s="123"/>
      <c r="CU3" s="123"/>
      <c r="CV3" s="123"/>
      <c r="CW3" s="123"/>
      <c r="CX3" s="123"/>
      <c r="CY3" s="123"/>
      <c r="CZ3" s="123"/>
      <c r="DA3" s="123"/>
      <c r="DB3" s="123"/>
      <c r="DC3" s="123"/>
      <c r="DD3" s="123"/>
      <c r="DE3" s="123"/>
      <c r="DF3" s="123"/>
      <c r="DG3" s="123"/>
      <c r="DH3" s="123"/>
      <c r="DI3" s="123"/>
      <c r="DJ3" s="123"/>
      <c r="DK3" s="123"/>
      <c r="DL3" s="123"/>
      <c r="DM3" s="123"/>
      <c r="DN3" s="123"/>
      <c r="DO3" s="123"/>
      <c r="DP3" s="123"/>
      <c r="DQ3" s="123"/>
      <c r="DR3" s="123"/>
      <c r="DS3" s="123"/>
      <c r="DT3" s="123"/>
      <c r="DU3" s="123"/>
      <c r="DV3" s="123"/>
      <c r="DW3" s="123"/>
      <c r="DX3" s="123" t="s">
        <v>172</v>
      </c>
      <c r="DY3" s="123" t="s">
        <v>926</v>
      </c>
      <c r="DZ3" s="123" t="s">
        <v>101</v>
      </c>
      <c r="EA3" s="123" t="s">
        <v>176</v>
      </c>
      <c r="EB3" s="123" t="s">
        <v>926</v>
      </c>
      <c r="EC3" s="123"/>
      <c r="ED3" s="123"/>
      <c r="EE3" s="123"/>
      <c r="EF3" s="123"/>
      <c r="EG3" s="123"/>
      <c r="EH3" s="123"/>
      <c r="EI3" s="123"/>
      <c r="EJ3" s="123"/>
      <c r="EK3" s="123"/>
      <c r="EL3" s="123" t="s">
        <v>177</v>
      </c>
      <c r="EM3" s="123" t="s">
        <v>926</v>
      </c>
      <c r="EN3" s="123"/>
      <c r="EO3" s="123"/>
      <c r="EP3" s="123"/>
      <c r="EQ3" s="123" t="s">
        <v>178</v>
      </c>
      <c r="ER3" s="123" t="s">
        <v>926</v>
      </c>
      <c r="ES3" s="123"/>
      <c r="ET3" s="123"/>
      <c r="EU3" s="123"/>
      <c r="EV3" s="123"/>
      <c r="EW3" s="123"/>
      <c r="EX3" s="123" t="s">
        <v>183</v>
      </c>
      <c r="EY3" s="123" t="s">
        <v>926</v>
      </c>
      <c r="EZ3" s="123"/>
      <c r="FA3" s="123"/>
      <c r="FB3" s="123" t="s">
        <v>115</v>
      </c>
      <c r="FC3" s="123" t="s">
        <v>926</v>
      </c>
      <c r="FD3" s="123"/>
      <c r="FE3" s="123"/>
      <c r="FF3" s="123"/>
      <c r="FG3" s="123"/>
      <c r="FH3" s="123"/>
      <c r="FI3" s="123"/>
      <c r="FJ3" s="123"/>
      <c r="FK3" s="123"/>
      <c r="FL3" s="123" t="s">
        <v>182</v>
      </c>
      <c r="FM3" s="123" t="s">
        <v>926</v>
      </c>
      <c r="FN3" s="123"/>
      <c r="FO3" s="123"/>
      <c r="FP3" s="123"/>
      <c r="FQ3" s="123"/>
      <c r="FR3" s="123"/>
      <c r="FS3" s="123" t="s">
        <v>180</v>
      </c>
      <c r="FT3" s="123" t="s">
        <v>926</v>
      </c>
      <c r="FU3" s="123"/>
      <c r="FV3" s="123"/>
      <c r="FW3" s="123"/>
      <c r="FX3" s="123"/>
      <c r="FY3" s="123"/>
      <c r="FZ3" s="123"/>
    </row>
    <row r="4" spans="1:182" x14ac:dyDescent="0.25">
      <c r="A4" s="294"/>
      <c r="B4" s="294"/>
      <c r="C4" s="294"/>
      <c r="D4" s="294"/>
      <c r="E4" s="294"/>
      <c r="F4" s="294"/>
      <c r="G4" s="294"/>
      <c r="H4" s="294"/>
      <c r="I4" s="294"/>
      <c r="K4" s="230"/>
      <c r="L4" s="230"/>
      <c r="M4" s="230"/>
      <c r="N4" s="230"/>
      <c r="O4" s="230"/>
      <c r="P4" s="230"/>
      <c r="Q4" s="230"/>
      <c r="R4" s="230"/>
      <c r="S4" s="230"/>
      <c r="T4" s="230"/>
      <c r="U4" s="230"/>
      <c r="V4" s="230"/>
      <c r="W4" s="230" t="s">
        <v>180</v>
      </c>
      <c r="X4" s="230" t="s">
        <v>926</v>
      </c>
      <c r="Y4" s="230"/>
      <c r="Z4" s="230"/>
      <c r="AA4" s="230"/>
      <c r="AB4" s="230"/>
      <c r="AC4" s="230"/>
      <c r="AD4" s="230" t="s">
        <v>369</v>
      </c>
      <c r="AE4" s="230" t="s">
        <v>370</v>
      </c>
      <c r="AF4" s="230" t="s">
        <v>371</v>
      </c>
      <c r="AG4" s="230" t="s">
        <v>926</v>
      </c>
      <c r="AH4" s="230"/>
      <c r="AI4" s="230"/>
      <c r="AJ4" s="230"/>
      <c r="AK4" s="230"/>
      <c r="AL4" s="230" t="s">
        <v>379</v>
      </c>
      <c r="AM4" s="230" t="s">
        <v>926</v>
      </c>
      <c r="AN4" s="230"/>
      <c r="AO4" s="230"/>
      <c r="AP4" s="230"/>
      <c r="AQ4" s="230"/>
      <c r="AR4" s="230"/>
      <c r="AS4" s="230"/>
      <c r="AT4" s="230"/>
      <c r="AU4" s="230"/>
      <c r="AV4" s="230"/>
      <c r="AW4" s="230"/>
      <c r="AX4" s="230"/>
      <c r="AY4" s="230"/>
      <c r="AZ4" s="230"/>
      <c r="BA4" s="230"/>
      <c r="BB4" s="86"/>
      <c r="BC4" s="123"/>
      <c r="BD4" s="123"/>
      <c r="BE4" s="123"/>
      <c r="BF4" s="123"/>
      <c r="BG4" s="123"/>
      <c r="BH4" s="123"/>
      <c r="BI4" s="123"/>
      <c r="BJ4" s="123"/>
      <c r="BK4" s="123"/>
      <c r="BL4" s="123"/>
      <c r="BM4" s="123"/>
      <c r="BN4" s="123"/>
      <c r="BO4" s="123"/>
      <c r="BP4" s="123"/>
      <c r="BQ4" s="123"/>
      <c r="BR4" s="123"/>
      <c r="BS4" s="123"/>
      <c r="BT4" s="123"/>
      <c r="BU4" s="123" t="s">
        <v>14</v>
      </c>
      <c r="BV4" s="123" t="s">
        <v>15</v>
      </c>
      <c r="BW4" s="123"/>
      <c r="BX4" s="123"/>
      <c r="BY4" s="123" t="s">
        <v>730</v>
      </c>
      <c r="BZ4" s="123" t="s">
        <v>926</v>
      </c>
      <c r="CA4" s="123"/>
      <c r="CB4" s="123"/>
      <c r="CC4" s="123"/>
      <c r="CD4" s="123"/>
      <c r="CE4" s="123"/>
      <c r="CF4" s="123"/>
      <c r="CG4" s="123"/>
      <c r="CH4" s="123"/>
      <c r="CI4" s="123"/>
      <c r="CJ4" s="123"/>
      <c r="CK4" s="123"/>
      <c r="CL4" s="123"/>
      <c r="CM4" s="123"/>
      <c r="CN4" s="123"/>
      <c r="CO4" s="123"/>
      <c r="CP4" s="123"/>
      <c r="CQ4" s="123"/>
      <c r="CR4" s="123"/>
      <c r="CS4" s="123"/>
      <c r="CT4" s="123"/>
      <c r="CU4" s="123"/>
      <c r="CV4" s="123"/>
      <c r="CW4" s="123"/>
      <c r="CX4" s="123"/>
      <c r="CY4" s="123"/>
      <c r="CZ4" s="123"/>
      <c r="DA4" s="123"/>
      <c r="DB4" s="123"/>
      <c r="DC4" s="123"/>
      <c r="DD4" s="123"/>
      <c r="DE4" s="123"/>
      <c r="DF4" s="123"/>
      <c r="DG4" s="123"/>
      <c r="DH4" s="123"/>
      <c r="DI4" s="123"/>
      <c r="DJ4" s="123"/>
      <c r="DK4" s="123"/>
      <c r="DL4" s="123"/>
      <c r="DM4" s="123"/>
      <c r="DN4" s="123"/>
      <c r="DO4" s="123"/>
      <c r="DP4" s="123"/>
      <c r="DQ4" s="123"/>
      <c r="DR4" s="123"/>
      <c r="DS4" s="123"/>
      <c r="DT4" s="123"/>
      <c r="DU4" s="123"/>
      <c r="DV4" s="123"/>
      <c r="DW4" s="123"/>
      <c r="DX4" s="123"/>
      <c r="DY4" s="123" t="s">
        <v>100</v>
      </c>
      <c r="DZ4" s="123"/>
      <c r="EA4" s="123"/>
      <c r="EB4" s="123" t="s">
        <v>103</v>
      </c>
      <c r="EC4" s="123" t="s">
        <v>104</v>
      </c>
      <c r="ED4" s="123" t="s">
        <v>105</v>
      </c>
      <c r="EE4" s="123" t="s">
        <v>45</v>
      </c>
      <c r="EF4" s="123" t="s">
        <v>41</v>
      </c>
      <c r="EG4" s="123" t="s">
        <v>106</v>
      </c>
      <c r="EH4" s="123" t="s">
        <v>49</v>
      </c>
      <c r="EI4" s="123" t="s">
        <v>175</v>
      </c>
      <c r="EJ4" s="123" t="s">
        <v>926</v>
      </c>
      <c r="EK4" s="123"/>
      <c r="EL4" s="123"/>
      <c r="EM4" s="123" t="s">
        <v>108</v>
      </c>
      <c r="EN4" s="123" t="s">
        <v>59</v>
      </c>
      <c r="EO4" s="123" t="s">
        <v>47</v>
      </c>
      <c r="EP4" s="123" t="s">
        <v>109</v>
      </c>
      <c r="EQ4" s="123"/>
      <c r="ER4" s="123" t="s">
        <v>110</v>
      </c>
      <c r="ES4" s="123" t="s">
        <v>111</v>
      </c>
      <c r="ET4" s="123" t="s">
        <v>179</v>
      </c>
      <c r="EU4" s="123" t="s">
        <v>926</v>
      </c>
      <c r="EV4" s="123"/>
      <c r="EW4" s="123"/>
      <c r="EX4" s="123"/>
      <c r="EY4" s="123" t="s">
        <v>175</v>
      </c>
      <c r="EZ4" s="123" t="s">
        <v>926</v>
      </c>
      <c r="FA4" s="123"/>
      <c r="FB4" s="123"/>
      <c r="FC4" s="123" t="s">
        <v>116</v>
      </c>
      <c r="FD4" s="123" t="s">
        <v>117</v>
      </c>
      <c r="FE4" s="123" t="s">
        <v>118</v>
      </c>
      <c r="FF4" s="123" t="s">
        <v>119</v>
      </c>
      <c r="FG4" s="123" t="s">
        <v>120</v>
      </c>
      <c r="FH4" s="123" t="s">
        <v>121</v>
      </c>
      <c r="FI4" s="123" t="s">
        <v>5</v>
      </c>
      <c r="FJ4" s="123" t="s">
        <v>122</v>
      </c>
      <c r="FK4" s="123" t="s">
        <v>123</v>
      </c>
      <c r="FL4" s="123"/>
      <c r="FM4" s="123" t="s">
        <v>125</v>
      </c>
      <c r="FN4" s="123" t="s">
        <v>181</v>
      </c>
      <c r="FO4" s="123" t="s">
        <v>926</v>
      </c>
      <c r="FP4" s="123"/>
      <c r="FQ4" s="123"/>
      <c r="FR4" s="123" t="s">
        <v>49</v>
      </c>
      <c r="FS4" s="123"/>
      <c r="FT4" s="123" t="s">
        <v>127</v>
      </c>
      <c r="FU4" s="123" t="s">
        <v>128</v>
      </c>
      <c r="FV4" s="123" t="s">
        <v>129</v>
      </c>
      <c r="FW4" s="123" t="s">
        <v>130</v>
      </c>
      <c r="FX4" s="123" t="s">
        <v>131</v>
      </c>
      <c r="FY4" s="123" t="s">
        <v>132</v>
      </c>
      <c r="FZ4" s="123"/>
    </row>
    <row r="5" spans="1:182" x14ac:dyDescent="0.25">
      <c r="A5" s="294"/>
      <c r="B5" s="294"/>
      <c r="C5" s="294"/>
      <c r="D5" s="294"/>
      <c r="E5" s="294"/>
      <c r="F5" s="294"/>
      <c r="G5" s="294"/>
      <c r="H5" s="294"/>
      <c r="I5" s="294"/>
      <c r="K5" s="230"/>
      <c r="L5" s="230"/>
      <c r="M5" s="230"/>
      <c r="N5" s="230"/>
      <c r="O5" s="230"/>
      <c r="P5" s="230"/>
      <c r="Q5" s="230"/>
      <c r="R5" s="230"/>
      <c r="S5" s="230"/>
      <c r="T5" s="230"/>
      <c r="U5" s="230"/>
      <c r="V5" s="230"/>
      <c r="W5" s="230"/>
      <c r="X5" s="230" t="s">
        <v>127</v>
      </c>
      <c r="Y5" s="230" t="s">
        <v>128</v>
      </c>
      <c r="Z5" s="230" t="s">
        <v>129</v>
      </c>
      <c r="AA5" s="230" t="s">
        <v>130</v>
      </c>
      <c r="AB5" s="230" t="s">
        <v>131</v>
      </c>
      <c r="AC5" s="230" t="s">
        <v>132</v>
      </c>
      <c r="AD5" s="230"/>
      <c r="AE5" s="230"/>
      <c r="AF5" s="230"/>
      <c r="AG5" s="230" t="s">
        <v>372</v>
      </c>
      <c r="AH5" s="230" t="s">
        <v>373</v>
      </c>
      <c r="AI5" s="230" t="s">
        <v>374</v>
      </c>
      <c r="AJ5" s="230" t="s">
        <v>926</v>
      </c>
      <c r="AK5" s="230"/>
      <c r="AL5" s="230"/>
      <c r="AM5" s="230" t="s">
        <v>372</v>
      </c>
      <c r="AN5" s="230" t="s">
        <v>373</v>
      </c>
      <c r="AO5" s="230" t="s">
        <v>374</v>
      </c>
      <c r="AP5" s="230" t="s">
        <v>926</v>
      </c>
      <c r="AQ5" s="230"/>
      <c r="AR5" s="230"/>
      <c r="AS5" s="230"/>
      <c r="AT5" s="230"/>
      <c r="AU5" s="230"/>
      <c r="AV5" s="230"/>
      <c r="AW5" s="230"/>
      <c r="AX5" s="230"/>
      <c r="AY5" s="230"/>
      <c r="AZ5" s="230"/>
      <c r="BA5" s="230"/>
      <c r="BB5" s="86"/>
      <c r="BC5" s="123"/>
      <c r="BD5" s="123"/>
      <c r="BE5" s="123"/>
      <c r="BF5" s="123"/>
      <c r="BG5" s="123"/>
      <c r="BH5" s="123"/>
      <c r="BI5" s="123"/>
      <c r="BJ5" s="123"/>
      <c r="BK5" s="123"/>
      <c r="BL5" s="123"/>
      <c r="BM5" s="123"/>
      <c r="BN5" s="123"/>
      <c r="BO5" s="123"/>
      <c r="BP5" s="123"/>
      <c r="BQ5" s="123"/>
      <c r="BR5" s="123"/>
      <c r="BS5" s="123"/>
      <c r="BT5" s="123"/>
      <c r="BU5" s="123"/>
      <c r="BV5" s="123"/>
      <c r="BW5" s="123"/>
      <c r="BX5" s="123"/>
      <c r="BY5" s="123"/>
      <c r="BZ5" s="123" t="s">
        <v>731</v>
      </c>
      <c r="CA5" s="123" t="s">
        <v>23</v>
      </c>
      <c r="CB5" s="123" t="s">
        <v>189</v>
      </c>
      <c r="CC5" s="123" t="s">
        <v>926</v>
      </c>
      <c r="CD5" s="123"/>
      <c r="CE5" s="123"/>
      <c r="CF5" s="123"/>
      <c r="CG5" s="123"/>
      <c r="CH5" s="123"/>
      <c r="CI5" s="123"/>
      <c r="CJ5" s="123"/>
      <c r="CK5" s="123"/>
      <c r="CL5" s="123" t="s">
        <v>186</v>
      </c>
      <c r="CM5" s="123" t="s">
        <v>926</v>
      </c>
      <c r="CN5" s="123"/>
      <c r="CO5" s="123"/>
      <c r="CP5" s="123"/>
      <c r="CQ5" s="123"/>
      <c r="CR5" s="123"/>
      <c r="CS5" s="123"/>
      <c r="CT5" s="123" t="s">
        <v>736</v>
      </c>
      <c r="CU5" s="123" t="s">
        <v>379</v>
      </c>
      <c r="CV5" s="123" t="s">
        <v>926</v>
      </c>
      <c r="CW5" s="123"/>
      <c r="CX5" s="123"/>
      <c r="CY5" s="123"/>
      <c r="CZ5" s="123"/>
      <c r="DA5" s="123"/>
      <c r="DB5" s="123"/>
      <c r="DC5" s="123"/>
      <c r="DD5" s="123"/>
      <c r="DE5" s="123"/>
      <c r="DF5" s="123" t="s">
        <v>371</v>
      </c>
      <c r="DG5" s="123" t="s">
        <v>926</v>
      </c>
      <c r="DH5" s="123"/>
      <c r="DI5" s="123"/>
      <c r="DJ5" s="123" t="s">
        <v>197</v>
      </c>
      <c r="DK5" s="123" t="s">
        <v>926</v>
      </c>
      <c r="DL5" s="123"/>
      <c r="DM5" s="123" t="s">
        <v>746</v>
      </c>
      <c r="DN5" s="123" t="s">
        <v>926</v>
      </c>
      <c r="DO5" s="123"/>
      <c r="DP5" s="123"/>
      <c r="DQ5" s="123"/>
      <c r="DR5" s="123"/>
      <c r="DS5" s="123"/>
      <c r="DT5" s="123" t="s">
        <v>747</v>
      </c>
      <c r="DU5" s="123" t="s">
        <v>748</v>
      </c>
      <c r="DV5" s="123" t="s">
        <v>749</v>
      </c>
      <c r="DW5" s="123" t="s">
        <v>750</v>
      </c>
      <c r="DX5" s="123"/>
      <c r="DY5" s="123"/>
      <c r="DZ5" s="123"/>
      <c r="EA5" s="123"/>
      <c r="EB5" s="123"/>
      <c r="EC5" s="123"/>
      <c r="ED5" s="123"/>
      <c r="EE5" s="123"/>
      <c r="EF5" s="123"/>
      <c r="EG5" s="123"/>
      <c r="EH5" s="123"/>
      <c r="EI5" s="123"/>
      <c r="EJ5" s="123" t="s">
        <v>47</v>
      </c>
      <c r="EK5" s="123" t="s">
        <v>48</v>
      </c>
      <c r="EL5" s="123"/>
      <c r="EM5" s="123"/>
      <c r="EN5" s="123"/>
      <c r="EO5" s="123"/>
      <c r="EP5" s="123"/>
      <c r="EQ5" s="123"/>
      <c r="ER5" s="123"/>
      <c r="ES5" s="123"/>
      <c r="ET5" s="123"/>
      <c r="EU5" s="123" t="s">
        <v>108</v>
      </c>
      <c r="EV5" s="123" t="s">
        <v>45</v>
      </c>
      <c r="EW5" s="123" t="s">
        <v>113</v>
      </c>
      <c r="EX5" s="123"/>
      <c r="EY5" s="123"/>
      <c r="EZ5" s="123" t="s">
        <v>47</v>
      </c>
      <c r="FA5" s="123" t="s">
        <v>48</v>
      </c>
      <c r="FB5" s="123"/>
      <c r="FC5" s="123"/>
      <c r="FD5" s="123"/>
      <c r="FE5" s="123"/>
      <c r="FF5" s="123"/>
      <c r="FG5" s="123"/>
      <c r="FH5" s="123"/>
      <c r="FI5" s="123"/>
      <c r="FJ5" s="123"/>
      <c r="FK5" s="123"/>
      <c r="FL5" s="123"/>
      <c r="FM5" s="123"/>
      <c r="FN5" s="123"/>
      <c r="FO5" s="123" t="s">
        <v>53</v>
      </c>
      <c r="FP5" s="123" t="s">
        <v>54</v>
      </c>
      <c r="FQ5" s="123" t="s">
        <v>48</v>
      </c>
      <c r="FR5" s="123"/>
      <c r="FS5" s="123"/>
      <c r="FT5" s="123"/>
      <c r="FU5" s="123"/>
      <c r="FV5" s="123"/>
      <c r="FW5" s="123"/>
      <c r="FX5" s="123"/>
      <c r="FY5" s="123"/>
      <c r="FZ5" s="123"/>
    </row>
    <row r="6" spans="1:182" x14ac:dyDescent="0.25">
      <c r="A6" s="294"/>
      <c r="B6" s="294"/>
      <c r="C6" s="294"/>
      <c r="D6" s="294"/>
      <c r="E6" s="294"/>
      <c r="F6" s="294"/>
      <c r="G6" s="294"/>
      <c r="H6" s="294"/>
      <c r="I6" s="294"/>
      <c r="K6" s="230"/>
      <c r="L6" s="230"/>
      <c r="M6" s="230"/>
      <c r="N6" s="230"/>
      <c r="O6" s="230"/>
      <c r="P6" s="230"/>
      <c r="Q6" s="230"/>
      <c r="R6" s="230"/>
      <c r="S6" s="230"/>
      <c r="T6" s="230"/>
      <c r="U6" s="230"/>
      <c r="V6" s="230"/>
      <c r="W6" s="230"/>
      <c r="X6" s="230"/>
      <c r="Y6" s="230"/>
      <c r="Z6" s="230"/>
      <c r="AA6" s="230"/>
      <c r="AB6" s="230"/>
      <c r="AC6" s="230"/>
      <c r="AD6" s="230"/>
      <c r="AE6" s="230"/>
      <c r="AF6" s="230"/>
      <c r="AG6" s="230"/>
      <c r="AH6" s="230"/>
      <c r="AI6" s="230"/>
      <c r="AJ6" s="230" t="s">
        <v>58</v>
      </c>
      <c r="AK6" s="230" t="s">
        <v>375</v>
      </c>
      <c r="AL6" s="230"/>
      <c r="AM6" s="230"/>
      <c r="AN6" s="230"/>
      <c r="AO6" s="230"/>
      <c r="AP6" s="230" t="s">
        <v>58</v>
      </c>
      <c r="AQ6" s="230" t="s">
        <v>375</v>
      </c>
      <c r="AR6" s="230"/>
      <c r="AS6" s="230"/>
      <c r="AT6" s="230"/>
      <c r="AU6" s="230"/>
      <c r="AV6" s="230"/>
      <c r="AW6" s="230"/>
      <c r="AX6" s="230"/>
      <c r="AY6" s="230"/>
      <c r="AZ6" s="230"/>
      <c r="BA6" s="230"/>
      <c r="BB6" s="86"/>
      <c r="BC6" s="123"/>
      <c r="BD6" s="123"/>
      <c r="BE6" s="123"/>
      <c r="BF6" s="123"/>
      <c r="BG6" s="123"/>
      <c r="BH6" s="123"/>
      <c r="BI6" s="123"/>
      <c r="BJ6" s="123"/>
      <c r="BK6" s="123"/>
      <c r="BL6" s="123"/>
      <c r="BM6" s="123"/>
      <c r="BN6" s="123"/>
      <c r="BO6" s="123"/>
      <c r="BP6" s="123"/>
      <c r="BQ6" s="123"/>
      <c r="BR6" s="123"/>
      <c r="BS6" s="123"/>
      <c r="BT6" s="123"/>
      <c r="BU6" s="123"/>
      <c r="BV6" s="123"/>
      <c r="BW6" s="123"/>
      <c r="BX6" s="123"/>
      <c r="BY6" s="123"/>
      <c r="BZ6" s="123"/>
      <c r="CA6" s="123"/>
      <c r="CB6" s="123"/>
      <c r="CC6" s="123" t="s">
        <v>732</v>
      </c>
      <c r="CD6" s="123" t="s">
        <v>43</v>
      </c>
      <c r="CE6" s="123" t="s">
        <v>41</v>
      </c>
      <c r="CF6" s="123" t="s">
        <v>733</v>
      </c>
      <c r="CG6" s="123" t="s">
        <v>45</v>
      </c>
      <c r="CH6" s="123" t="s">
        <v>188</v>
      </c>
      <c r="CI6" s="123" t="s">
        <v>926</v>
      </c>
      <c r="CJ6" s="123"/>
      <c r="CK6" s="123" t="s">
        <v>49</v>
      </c>
      <c r="CL6" s="123"/>
      <c r="CM6" s="123" t="s">
        <v>43</v>
      </c>
      <c r="CN6" s="123" t="s">
        <v>734</v>
      </c>
      <c r="CO6" s="123" t="s">
        <v>181</v>
      </c>
      <c r="CP6" s="123" t="s">
        <v>926</v>
      </c>
      <c r="CQ6" s="123"/>
      <c r="CR6" s="123"/>
      <c r="CS6" s="123" t="s">
        <v>49</v>
      </c>
      <c r="CT6" s="123"/>
      <c r="CU6" s="123"/>
      <c r="CV6" s="123" t="s">
        <v>372</v>
      </c>
      <c r="CW6" s="123" t="s">
        <v>373</v>
      </c>
      <c r="CX6" s="123" t="s">
        <v>737</v>
      </c>
      <c r="CY6" s="123" t="s">
        <v>738</v>
      </c>
      <c r="CZ6" s="123" t="s">
        <v>739</v>
      </c>
      <c r="DA6" s="123" t="s">
        <v>740</v>
      </c>
      <c r="DB6" s="123" t="s">
        <v>744</v>
      </c>
      <c r="DC6" s="123" t="s">
        <v>741</v>
      </c>
      <c r="DD6" s="123" t="s">
        <v>742</v>
      </c>
      <c r="DE6" s="123" t="s">
        <v>743</v>
      </c>
      <c r="DF6" s="123"/>
      <c r="DG6" s="123" t="s">
        <v>372</v>
      </c>
      <c r="DH6" s="123" t="s">
        <v>373</v>
      </c>
      <c r="DI6" s="123" t="s">
        <v>742</v>
      </c>
      <c r="DJ6" s="123"/>
      <c r="DK6" s="123" t="s">
        <v>41</v>
      </c>
      <c r="DL6" s="123" t="s">
        <v>43</v>
      </c>
      <c r="DM6" s="123"/>
      <c r="DN6" s="123" t="s">
        <v>41</v>
      </c>
      <c r="DO6" s="123" t="s">
        <v>181</v>
      </c>
      <c r="DP6" s="123" t="s">
        <v>926</v>
      </c>
      <c r="DQ6" s="123"/>
      <c r="DR6" s="123"/>
      <c r="DS6" s="123" t="s">
        <v>49</v>
      </c>
      <c r="DT6" s="123"/>
      <c r="DU6" s="123"/>
      <c r="DV6" s="123"/>
      <c r="DW6" s="123"/>
      <c r="DX6" s="123"/>
      <c r="DY6" s="123"/>
      <c r="DZ6" s="123"/>
      <c r="EA6" s="123"/>
      <c r="EB6" s="123"/>
      <c r="EC6" s="123"/>
      <c r="ED6" s="123"/>
      <c r="EE6" s="123"/>
      <c r="EF6" s="123"/>
      <c r="EG6" s="123"/>
      <c r="EH6" s="123"/>
      <c r="EI6" s="123"/>
      <c r="EJ6" s="123"/>
      <c r="EK6" s="123"/>
      <c r="EL6" s="123"/>
      <c r="EM6" s="123"/>
      <c r="EN6" s="123"/>
      <c r="EO6" s="123"/>
      <c r="EP6" s="123"/>
      <c r="EQ6" s="123"/>
      <c r="ER6" s="123"/>
      <c r="ES6" s="123"/>
      <c r="ET6" s="123"/>
      <c r="EU6" s="123"/>
      <c r="EV6" s="123"/>
      <c r="EW6" s="123"/>
      <c r="EX6" s="123"/>
      <c r="EY6" s="123"/>
      <c r="EZ6" s="123"/>
      <c r="FA6" s="123"/>
      <c r="FB6" s="123"/>
      <c r="FC6" s="123"/>
      <c r="FD6" s="123"/>
      <c r="FE6" s="123"/>
      <c r="FF6" s="123"/>
      <c r="FG6" s="123"/>
      <c r="FH6" s="123"/>
      <c r="FI6" s="123"/>
      <c r="FJ6" s="123"/>
      <c r="FK6" s="123"/>
      <c r="FL6" s="123"/>
      <c r="FM6" s="123"/>
      <c r="FN6" s="123"/>
      <c r="FO6" s="123"/>
      <c r="FP6" s="123"/>
      <c r="FQ6" s="123"/>
      <c r="FR6" s="123"/>
      <c r="FS6" s="123"/>
      <c r="FT6" s="123"/>
      <c r="FU6" s="123"/>
      <c r="FV6" s="123"/>
      <c r="FW6" s="123"/>
      <c r="FX6" s="123"/>
      <c r="FY6" s="123"/>
      <c r="FZ6" s="123"/>
    </row>
    <row r="7" spans="1:182" x14ac:dyDescent="0.25">
      <c r="A7" s="294"/>
      <c r="B7" s="294"/>
      <c r="C7" s="294"/>
      <c r="D7" s="294"/>
      <c r="E7" s="294"/>
      <c r="F7" s="294"/>
      <c r="G7" s="294"/>
      <c r="H7" s="294"/>
      <c r="I7" s="294"/>
      <c r="K7" s="230"/>
      <c r="L7" s="230"/>
      <c r="M7" s="230"/>
      <c r="N7" s="230"/>
      <c r="O7" s="230"/>
      <c r="P7" s="230"/>
      <c r="Q7" s="230"/>
      <c r="R7" s="230"/>
      <c r="S7" s="230"/>
      <c r="T7" s="230"/>
      <c r="U7" s="230"/>
      <c r="V7" s="230"/>
      <c r="W7" s="230"/>
      <c r="X7" s="230"/>
      <c r="Y7" s="230"/>
      <c r="Z7" s="230"/>
      <c r="AA7" s="230"/>
      <c r="AB7" s="230"/>
      <c r="AC7" s="230"/>
      <c r="AD7" s="230"/>
      <c r="AE7" s="230"/>
      <c r="AF7" s="230"/>
      <c r="AG7" s="230"/>
      <c r="AH7" s="230"/>
      <c r="AI7" s="230"/>
      <c r="AJ7" s="230"/>
      <c r="AK7" s="230"/>
      <c r="AL7" s="230"/>
      <c r="AM7" s="230"/>
      <c r="AN7" s="230"/>
      <c r="AO7" s="230"/>
      <c r="AP7" s="230"/>
      <c r="AQ7" s="230"/>
      <c r="AR7" s="230"/>
      <c r="AS7" s="230"/>
      <c r="AT7" s="230"/>
      <c r="AU7" s="230"/>
      <c r="AV7" s="230"/>
      <c r="AW7" s="230"/>
      <c r="AX7" s="230"/>
      <c r="AY7" s="230"/>
      <c r="AZ7" s="230"/>
      <c r="BA7" s="230"/>
      <c r="BB7" s="86"/>
      <c r="BC7" s="123"/>
      <c r="BD7" s="123"/>
      <c r="BE7" s="123"/>
      <c r="BF7" s="123"/>
      <c r="BG7" s="123"/>
      <c r="BH7" s="123"/>
      <c r="BI7" s="123"/>
      <c r="BJ7" s="123"/>
      <c r="BK7" s="123"/>
      <c r="BL7" s="123"/>
      <c r="BM7" s="123"/>
      <c r="BN7" s="123"/>
      <c r="BO7" s="123"/>
      <c r="BP7" s="123"/>
      <c r="BQ7" s="123"/>
      <c r="BR7" s="123"/>
      <c r="BS7" s="123"/>
      <c r="BT7" s="123"/>
      <c r="BU7" s="123"/>
      <c r="BV7" s="123"/>
      <c r="BW7" s="123"/>
      <c r="BX7" s="123"/>
      <c r="BY7" s="123"/>
      <c r="BZ7" s="123"/>
      <c r="CA7" s="123"/>
      <c r="CB7" s="123"/>
      <c r="CC7" s="123"/>
      <c r="CD7" s="123"/>
      <c r="CE7" s="123"/>
      <c r="CF7" s="123"/>
      <c r="CG7" s="123"/>
      <c r="CH7" s="123"/>
      <c r="CI7" s="123" t="s">
        <v>47</v>
      </c>
      <c r="CJ7" s="123" t="s">
        <v>48</v>
      </c>
      <c r="CK7" s="123"/>
      <c r="CL7" s="123"/>
      <c r="CM7" s="123"/>
      <c r="CN7" s="123"/>
      <c r="CO7" s="123"/>
      <c r="CP7" s="123" t="s">
        <v>53</v>
      </c>
      <c r="CQ7" s="123" t="s">
        <v>54</v>
      </c>
      <c r="CR7" s="123" t="s">
        <v>735</v>
      </c>
      <c r="CS7" s="123"/>
      <c r="CT7" s="123"/>
      <c r="CU7" s="123"/>
      <c r="CV7" s="123"/>
      <c r="CW7" s="123"/>
      <c r="CX7" s="123"/>
      <c r="CY7" s="123"/>
      <c r="CZ7" s="123"/>
      <c r="DA7" s="123"/>
      <c r="DB7" s="123"/>
      <c r="DC7" s="123"/>
      <c r="DD7" s="123"/>
      <c r="DE7" s="123"/>
      <c r="DF7" s="123"/>
      <c r="DG7" s="123"/>
      <c r="DH7" s="123"/>
      <c r="DI7" s="123"/>
      <c r="DJ7" s="123"/>
      <c r="DK7" s="123"/>
      <c r="DL7" s="123"/>
      <c r="DM7" s="123"/>
      <c r="DN7" s="123"/>
      <c r="DO7" s="123"/>
      <c r="DP7" s="123" t="s">
        <v>53</v>
      </c>
      <c r="DQ7" s="123" t="s">
        <v>54</v>
      </c>
      <c r="DR7" s="123" t="s">
        <v>48</v>
      </c>
      <c r="DS7" s="123"/>
      <c r="DT7" s="123"/>
      <c r="DU7" s="123"/>
      <c r="DV7" s="123"/>
      <c r="DW7" s="123"/>
      <c r="DX7" s="123"/>
      <c r="DY7" s="123"/>
      <c r="DZ7" s="123"/>
      <c r="EA7" s="123"/>
      <c r="EB7" s="123"/>
      <c r="EC7" s="123"/>
      <c r="ED7" s="123"/>
      <c r="EE7" s="123"/>
      <c r="EF7" s="123"/>
      <c r="EG7" s="123"/>
      <c r="EH7" s="123"/>
      <c r="EI7" s="123"/>
      <c r="EJ7" s="123"/>
      <c r="EK7" s="123"/>
      <c r="EL7" s="123"/>
      <c r="EM7" s="123"/>
      <c r="EN7" s="123"/>
      <c r="EO7" s="123"/>
      <c r="EP7" s="123"/>
      <c r="EQ7" s="123"/>
      <c r="ER7" s="123"/>
      <c r="ES7" s="123"/>
      <c r="ET7" s="123"/>
      <c r="EU7" s="123"/>
      <c r="EV7" s="123"/>
      <c r="EW7" s="123"/>
      <c r="EX7" s="123"/>
      <c r="EY7" s="123"/>
      <c r="EZ7" s="123"/>
      <c r="FA7" s="123"/>
      <c r="FB7" s="123"/>
      <c r="FC7" s="123"/>
      <c r="FD7" s="123"/>
      <c r="FE7" s="123"/>
      <c r="FF7" s="123"/>
      <c r="FG7" s="123"/>
      <c r="FH7" s="123"/>
      <c r="FI7" s="123"/>
      <c r="FJ7" s="123"/>
      <c r="FK7" s="123"/>
      <c r="FL7" s="123"/>
      <c r="FM7" s="123"/>
      <c r="FN7" s="123"/>
      <c r="FO7" s="123"/>
      <c r="FP7" s="123"/>
      <c r="FQ7" s="123"/>
      <c r="FR7" s="123"/>
      <c r="FS7" s="123"/>
      <c r="FT7" s="123"/>
      <c r="FU7" s="123"/>
      <c r="FV7" s="123"/>
      <c r="FW7" s="123"/>
      <c r="FX7" s="123"/>
      <c r="FY7" s="123"/>
      <c r="FZ7" s="123"/>
    </row>
    <row r="8" spans="1:182" ht="23.25" x14ac:dyDescent="0.25">
      <c r="A8" s="295"/>
      <c r="B8" s="295"/>
      <c r="C8" s="295"/>
      <c r="D8" s="295"/>
      <c r="E8" s="295"/>
      <c r="F8" s="295"/>
      <c r="G8" s="295"/>
      <c r="H8" s="295"/>
      <c r="I8" s="295"/>
      <c r="J8" s="233" t="s">
        <v>925</v>
      </c>
      <c r="K8" s="230" t="s">
        <v>338</v>
      </c>
      <c r="L8" s="230" t="s">
        <v>338</v>
      </c>
      <c r="M8" s="230" t="s">
        <v>341</v>
      </c>
      <c r="N8" s="230" t="s">
        <v>338</v>
      </c>
      <c r="O8" s="230" t="s">
        <v>338</v>
      </c>
      <c r="P8" s="230" t="s">
        <v>338</v>
      </c>
      <c r="Q8" s="230" t="s">
        <v>341</v>
      </c>
      <c r="R8" s="230" t="s">
        <v>338</v>
      </c>
      <c r="S8" s="230" t="s">
        <v>341</v>
      </c>
      <c r="T8" s="230" t="s">
        <v>341</v>
      </c>
      <c r="U8" s="230" t="s">
        <v>341</v>
      </c>
      <c r="V8" s="230" t="s">
        <v>341</v>
      </c>
      <c r="W8" s="230" t="s">
        <v>338</v>
      </c>
      <c r="X8" s="230" t="s">
        <v>338</v>
      </c>
      <c r="Y8" s="230" t="s">
        <v>338</v>
      </c>
      <c r="Z8" s="230" t="s">
        <v>338</v>
      </c>
      <c r="AA8" s="230" t="s">
        <v>338</v>
      </c>
      <c r="AB8" s="230" t="s">
        <v>338</v>
      </c>
      <c r="AC8" s="230" t="s">
        <v>338</v>
      </c>
      <c r="AD8" s="230" t="s">
        <v>341</v>
      </c>
      <c r="AE8" s="230" t="s">
        <v>341</v>
      </c>
      <c r="AF8" s="230" t="s">
        <v>341</v>
      </c>
      <c r="AG8" s="230" t="s">
        <v>338</v>
      </c>
      <c r="AH8" s="230" t="s">
        <v>341</v>
      </c>
      <c r="AI8" s="230" t="s">
        <v>338</v>
      </c>
      <c r="AJ8" s="230" t="s">
        <v>338</v>
      </c>
      <c r="AK8" s="230" t="s">
        <v>338</v>
      </c>
      <c r="AL8" s="230" t="s">
        <v>341</v>
      </c>
      <c r="AM8" s="230" t="s">
        <v>338</v>
      </c>
      <c r="AN8" s="230" t="s">
        <v>341</v>
      </c>
      <c r="AO8" s="230" t="s">
        <v>338</v>
      </c>
      <c r="AP8" s="230" t="s">
        <v>338</v>
      </c>
      <c r="AQ8" s="230" t="s">
        <v>338</v>
      </c>
      <c r="AR8" s="230" t="s">
        <v>338</v>
      </c>
      <c r="AS8" s="230" t="s">
        <v>338</v>
      </c>
      <c r="AT8" s="230" t="s">
        <v>341</v>
      </c>
      <c r="AU8" s="230" t="s">
        <v>341</v>
      </c>
      <c r="AV8" s="230" t="s">
        <v>338</v>
      </c>
      <c r="AW8" s="230" t="s">
        <v>341</v>
      </c>
      <c r="AX8" s="230" t="s">
        <v>338</v>
      </c>
      <c r="AY8" s="230" t="s">
        <v>338</v>
      </c>
      <c r="AZ8" s="230" t="s">
        <v>341</v>
      </c>
      <c r="BA8" s="230" t="s">
        <v>341</v>
      </c>
      <c r="BB8" s="86"/>
      <c r="BC8" s="123" t="s">
        <v>338</v>
      </c>
      <c r="BD8" s="123" t="s">
        <v>338</v>
      </c>
      <c r="BE8" s="123" t="s">
        <v>341</v>
      </c>
      <c r="BF8" s="123" t="s">
        <v>338</v>
      </c>
      <c r="BG8" s="123" t="s">
        <v>338</v>
      </c>
      <c r="BH8" s="123" t="s">
        <v>338</v>
      </c>
      <c r="BI8" s="123" t="s">
        <v>341</v>
      </c>
      <c r="BJ8" s="123" t="s">
        <v>338</v>
      </c>
      <c r="BK8" s="123" t="s">
        <v>341</v>
      </c>
      <c r="BL8" s="123" t="s">
        <v>341</v>
      </c>
      <c r="BM8" s="123" t="s">
        <v>338</v>
      </c>
      <c r="BN8" s="123" t="s">
        <v>338</v>
      </c>
      <c r="BO8" s="123" t="s">
        <v>338</v>
      </c>
      <c r="BP8" s="123" t="s">
        <v>338</v>
      </c>
      <c r="BQ8" s="123" t="s">
        <v>338</v>
      </c>
      <c r="BR8" s="123" t="s">
        <v>341</v>
      </c>
      <c r="BS8" s="123" t="s">
        <v>338</v>
      </c>
      <c r="BT8" s="123" t="s">
        <v>341</v>
      </c>
      <c r="BU8" s="123" t="s">
        <v>338</v>
      </c>
      <c r="BV8" s="123" t="s">
        <v>338</v>
      </c>
      <c r="BW8" s="123" t="s">
        <v>341</v>
      </c>
      <c r="BX8" s="123" t="s">
        <v>338</v>
      </c>
      <c r="BY8" s="123" t="s">
        <v>341</v>
      </c>
      <c r="BZ8" s="123" t="s">
        <v>338</v>
      </c>
      <c r="CA8" s="123" t="s">
        <v>341</v>
      </c>
      <c r="CB8" s="123" t="s">
        <v>341</v>
      </c>
      <c r="CC8" s="123" t="s">
        <v>338</v>
      </c>
      <c r="CD8" s="123" t="s">
        <v>338</v>
      </c>
      <c r="CE8" s="123" t="s">
        <v>338</v>
      </c>
      <c r="CF8" s="123" t="s">
        <v>338</v>
      </c>
      <c r="CG8" s="123" t="s">
        <v>338</v>
      </c>
      <c r="CH8" s="123" t="s">
        <v>341</v>
      </c>
      <c r="CI8" s="123" t="s">
        <v>338</v>
      </c>
      <c r="CJ8" s="123" t="s">
        <v>341</v>
      </c>
      <c r="CK8" s="123" t="s">
        <v>338</v>
      </c>
      <c r="CL8" s="123" t="s">
        <v>341</v>
      </c>
      <c r="CM8" s="123" t="s">
        <v>338</v>
      </c>
      <c r="CN8" s="123" t="s">
        <v>341</v>
      </c>
      <c r="CO8" s="123" t="s">
        <v>341</v>
      </c>
      <c r="CP8" s="123" t="s">
        <v>338</v>
      </c>
      <c r="CQ8" s="123" t="s">
        <v>338</v>
      </c>
      <c r="CR8" s="123" t="s">
        <v>341</v>
      </c>
      <c r="CS8" s="123" t="s">
        <v>338</v>
      </c>
      <c r="CT8" s="123" t="s">
        <v>338</v>
      </c>
      <c r="CU8" s="123" t="s">
        <v>341</v>
      </c>
      <c r="CV8" s="123" t="s">
        <v>341</v>
      </c>
      <c r="CW8" s="123" t="s">
        <v>341</v>
      </c>
      <c r="CX8" s="123" t="s">
        <v>341</v>
      </c>
      <c r="CY8" s="123" t="s">
        <v>341</v>
      </c>
      <c r="CZ8" s="123" t="s">
        <v>341</v>
      </c>
      <c r="DA8" s="123" t="s">
        <v>338</v>
      </c>
      <c r="DB8" s="123" t="s">
        <v>341</v>
      </c>
      <c r="DC8" s="123" t="s">
        <v>338</v>
      </c>
      <c r="DD8" s="123" t="s">
        <v>341</v>
      </c>
      <c r="DE8" s="123" t="s">
        <v>341</v>
      </c>
      <c r="DF8" s="123" t="s">
        <v>341</v>
      </c>
      <c r="DG8" s="123" t="s">
        <v>338</v>
      </c>
      <c r="DH8" s="123" t="s">
        <v>341</v>
      </c>
      <c r="DI8" s="123" t="s">
        <v>338</v>
      </c>
      <c r="DJ8" s="123" t="s">
        <v>341</v>
      </c>
      <c r="DK8" s="123" t="s">
        <v>338</v>
      </c>
      <c r="DL8" s="123" t="s">
        <v>338</v>
      </c>
      <c r="DM8" s="123" t="s">
        <v>341</v>
      </c>
      <c r="DN8" s="123" t="s">
        <v>338</v>
      </c>
      <c r="DO8" s="123" t="s">
        <v>341</v>
      </c>
      <c r="DP8" s="123" t="s">
        <v>338</v>
      </c>
      <c r="DQ8" s="123" t="s">
        <v>338</v>
      </c>
      <c r="DR8" s="123" t="s">
        <v>341</v>
      </c>
      <c r="DS8" s="123" t="s">
        <v>338</v>
      </c>
      <c r="DT8" s="123" t="s">
        <v>341</v>
      </c>
      <c r="DU8" s="123" t="s">
        <v>341</v>
      </c>
      <c r="DV8" s="123" t="s">
        <v>341</v>
      </c>
      <c r="DW8" s="123" t="s">
        <v>341</v>
      </c>
      <c r="DX8" s="123" t="s">
        <v>338</v>
      </c>
      <c r="DY8" s="123" t="s">
        <v>338</v>
      </c>
      <c r="DZ8" s="123" t="s">
        <v>338</v>
      </c>
      <c r="EA8" s="123" t="s">
        <v>341</v>
      </c>
      <c r="EB8" s="123" t="s">
        <v>338</v>
      </c>
      <c r="EC8" s="123" t="s">
        <v>338</v>
      </c>
      <c r="ED8" s="123" t="s">
        <v>338</v>
      </c>
      <c r="EE8" s="123" t="s">
        <v>338</v>
      </c>
      <c r="EF8" s="123" t="s">
        <v>338</v>
      </c>
      <c r="EG8" s="123" t="s">
        <v>341</v>
      </c>
      <c r="EH8" s="123" t="s">
        <v>338</v>
      </c>
      <c r="EI8" s="123" t="s">
        <v>341</v>
      </c>
      <c r="EJ8" s="123" t="s">
        <v>338</v>
      </c>
      <c r="EK8" s="123" t="s">
        <v>341</v>
      </c>
      <c r="EL8" s="123" t="s">
        <v>341</v>
      </c>
      <c r="EM8" s="123" t="s">
        <v>338</v>
      </c>
      <c r="EN8" s="123" t="s">
        <v>338</v>
      </c>
      <c r="EO8" s="123" t="s">
        <v>338</v>
      </c>
      <c r="EP8" s="123" t="s">
        <v>338</v>
      </c>
      <c r="EQ8" s="123" t="s">
        <v>341</v>
      </c>
      <c r="ER8" s="123" t="s">
        <v>338</v>
      </c>
      <c r="ES8" s="123" t="s">
        <v>338</v>
      </c>
      <c r="ET8" s="123" t="s">
        <v>338</v>
      </c>
      <c r="EU8" s="123" t="s">
        <v>338</v>
      </c>
      <c r="EV8" s="123" t="s">
        <v>338</v>
      </c>
      <c r="EW8" s="123" t="s">
        <v>338</v>
      </c>
      <c r="EX8" s="123" t="s">
        <v>341</v>
      </c>
      <c r="EY8" s="123" t="s">
        <v>338</v>
      </c>
      <c r="EZ8" s="123" t="s">
        <v>338</v>
      </c>
      <c r="FA8" s="123" t="s">
        <v>341</v>
      </c>
      <c r="FB8" s="123" t="s">
        <v>338</v>
      </c>
      <c r="FC8" s="123" t="s">
        <v>338</v>
      </c>
      <c r="FD8" s="123" t="s">
        <v>341</v>
      </c>
      <c r="FE8" s="123" t="s">
        <v>341</v>
      </c>
      <c r="FF8" s="123" t="s">
        <v>338</v>
      </c>
      <c r="FG8" s="123" t="s">
        <v>341</v>
      </c>
      <c r="FH8" s="123" t="s">
        <v>341</v>
      </c>
      <c r="FI8" s="123" t="s">
        <v>341</v>
      </c>
      <c r="FJ8" s="123" t="s">
        <v>341</v>
      </c>
      <c r="FK8" s="123" t="s">
        <v>341</v>
      </c>
      <c r="FL8" s="123" t="s">
        <v>341</v>
      </c>
      <c r="FM8" s="123" t="s">
        <v>338</v>
      </c>
      <c r="FN8" s="123" t="s">
        <v>341</v>
      </c>
      <c r="FO8" s="123" t="s">
        <v>338</v>
      </c>
      <c r="FP8" s="123" t="s">
        <v>338</v>
      </c>
      <c r="FQ8" s="123" t="s">
        <v>341</v>
      </c>
      <c r="FR8" s="123" t="s">
        <v>338</v>
      </c>
      <c r="FS8" s="123" t="s">
        <v>338</v>
      </c>
      <c r="FT8" s="123" t="s">
        <v>338</v>
      </c>
      <c r="FU8" s="123" t="s">
        <v>338</v>
      </c>
      <c r="FV8" s="123" t="s">
        <v>338</v>
      </c>
      <c r="FW8" s="123" t="s">
        <v>338</v>
      </c>
      <c r="FX8" s="123" t="s">
        <v>338</v>
      </c>
      <c r="FY8" s="123" t="s">
        <v>338</v>
      </c>
      <c r="FZ8" s="123" t="s">
        <v>341</v>
      </c>
    </row>
    <row r="9" spans="1:182" x14ac:dyDescent="0.25">
      <c r="A9" s="86"/>
      <c r="B9" s="225" t="s">
        <v>795</v>
      </c>
      <c r="C9" s="225" t="s">
        <v>485</v>
      </c>
      <c r="D9" s="86" t="s">
        <v>328</v>
      </c>
      <c r="E9" s="86" t="s">
        <v>480</v>
      </c>
      <c r="F9" s="86" t="s">
        <v>425</v>
      </c>
      <c r="G9" s="86" t="s">
        <v>481</v>
      </c>
      <c r="H9" s="86" t="s">
        <v>482</v>
      </c>
      <c r="I9" s="224" t="s">
        <v>337</v>
      </c>
      <c r="J9" s="223" t="s">
        <v>508</v>
      </c>
      <c r="K9" s="86" t="s">
        <v>338</v>
      </c>
      <c r="L9" s="86" t="s">
        <v>338</v>
      </c>
      <c r="M9" s="86" t="s">
        <v>340</v>
      </c>
      <c r="N9" s="86" t="s">
        <v>338</v>
      </c>
      <c r="O9" s="86" t="s">
        <v>338</v>
      </c>
      <c r="P9" s="86" t="s">
        <v>338</v>
      </c>
      <c r="Q9" s="86" t="s">
        <v>340</v>
      </c>
      <c r="R9" s="86" t="s">
        <v>338</v>
      </c>
      <c r="S9" s="86" t="s">
        <v>340</v>
      </c>
      <c r="T9" s="86" t="s">
        <v>340</v>
      </c>
      <c r="U9" s="86" t="s">
        <v>340</v>
      </c>
      <c r="V9" s="86" t="s">
        <v>338</v>
      </c>
      <c r="W9" s="86" t="s">
        <v>338</v>
      </c>
      <c r="X9" s="86" t="s">
        <v>338</v>
      </c>
      <c r="Y9" s="86" t="s">
        <v>338</v>
      </c>
      <c r="Z9" s="86" t="s">
        <v>338</v>
      </c>
      <c r="AA9" s="86" t="s">
        <v>338</v>
      </c>
      <c r="AB9" s="86" t="s">
        <v>338</v>
      </c>
      <c r="AC9" s="86" t="s">
        <v>338</v>
      </c>
      <c r="AD9" s="86" t="s">
        <v>341</v>
      </c>
      <c r="AE9" s="86" t="s">
        <v>341</v>
      </c>
      <c r="AF9" s="86" t="s">
        <v>934</v>
      </c>
      <c r="AG9" s="86" t="s">
        <v>934</v>
      </c>
      <c r="AH9" s="86" t="s">
        <v>934</v>
      </c>
      <c r="AI9" s="86" t="s">
        <v>934</v>
      </c>
      <c r="AJ9" s="86" t="s">
        <v>934</v>
      </c>
      <c r="AK9" s="86" t="s">
        <v>934</v>
      </c>
      <c r="AL9" s="86" t="s">
        <v>338</v>
      </c>
      <c r="AM9" s="86" t="s">
        <v>338</v>
      </c>
      <c r="AN9" s="86" t="s">
        <v>340</v>
      </c>
      <c r="AO9" s="86" t="s">
        <v>338</v>
      </c>
      <c r="AP9" s="86" t="s">
        <v>338</v>
      </c>
      <c r="AQ9" s="86" t="s">
        <v>338</v>
      </c>
      <c r="AR9" s="86" t="s">
        <v>338</v>
      </c>
      <c r="AS9" s="86" t="s">
        <v>338</v>
      </c>
      <c r="AT9" s="86" t="s">
        <v>341</v>
      </c>
      <c r="AU9" s="86" t="s">
        <v>338</v>
      </c>
      <c r="AV9" s="86" t="s">
        <v>338</v>
      </c>
      <c r="AW9" s="86" t="s">
        <v>340</v>
      </c>
      <c r="AX9" s="86" t="s">
        <v>338</v>
      </c>
      <c r="AY9" s="86" t="s">
        <v>338</v>
      </c>
      <c r="AZ9" s="86" t="s">
        <v>934</v>
      </c>
      <c r="BA9" s="86" t="s">
        <v>934</v>
      </c>
      <c r="BB9" s="223" t="s">
        <v>893</v>
      </c>
      <c r="BC9" s="86" t="s">
        <v>338</v>
      </c>
      <c r="BD9" s="86" t="s">
        <v>338</v>
      </c>
      <c r="BE9" s="86" t="s">
        <v>340</v>
      </c>
      <c r="BF9" s="86" t="s">
        <v>338</v>
      </c>
      <c r="BG9" s="86" t="s">
        <v>338</v>
      </c>
      <c r="BH9" s="86" t="s">
        <v>338</v>
      </c>
      <c r="BI9" s="86" t="s">
        <v>340</v>
      </c>
      <c r="BJ9" s="86" t="s">
        <v>338</v>
      </c>
      <c r="BK9" s="86" t="s">
        <v>340</v>
      </c>
      <c r="BL9" s="86" t="s">
        <v>340</v>
      </c>
      <c r="BM9" s="86" t="s">
        <v>338</v>
      </c>
      <c r="BN9" s="86" t="s">
        <v>338</v>
      </c>
      <c r="BO9" s="86" t="s">
        <v>338</v>
      </c>
      <c r="BP9" s="86" t="s">
        <v>338</v>
      </c>
      <c r="BQ9" s="86" t="s">
        <v>338</v>
      </c>
      <c r="BR9" s="86" t="s">
        <v>340</v>
      </c>
      <c r="BS9" s="86" t="s">
        <v>338</v>
      </c>
      <c r="BT9" s="86" t="s">
        <v>340</v>
      </c>
      <c r="BU9" s="86" t="s">
        <v>338</v>
      </c>
      <c r="BV9" s="86" t="s">
        <v>338</v>
      </c>
      <c r="BW9" s="86" t="s">
        <v>341</v>
      </c>
      <c r="BX9" s="86" t="s">
        <v>338</v>
      </c>
      <c r="BY9" s="86" t="s">
        <v>338</v>
      </c>
      <c r="BZ9" s="86" t="s">
        <v>338</v>
      </c>
      <c r="CA9" s="86" t="s">
        <v>338</v>
      </c>
      <c r="CB9" s="86" t="s">
        <v>338</v>
      </c>
      <c r="CC9" s="86" t="s">
        <v>338</v>
      </c>
      <c r="CD9" s="86" t="s">
        <v>338</v>
      </c>
      <c r="CE9" s="86" t="s">
        <v>338</v>
      </c>
      <c r="CF9" s="86" t="s">
        <v>338</v>
      </c>
      <c r="CG9" s="86" t="s">
        <v>338</v>
      </c>
      <c r="CH9" s="86" t="s">
        <v>338</v>
      </c>
      <c r="CI9" s="86" t="s">
        <v>338</v>
      </c>
      <c r="CJ9" s="86" t="s">
        <v>338</v>
      </c>
      <c r="CK9" s="86" t="s">
        <v>338</v>
      </c>
      <c r="CL9" s="86" t="s">
        <v>338</v>
      </c>
      <c r="CM9" s="86" t="s">
        <v>338</v>
      </c>
      <c r="CN9" s="86" t="s">
        <v>341</v>
      </c>
      <c r="CO9" s="86" t="s">
        <v>338</v>
      </c>
      <c r="CP9" s="86" t="s">
        <v>338</v>
      </c>
      <c r="CQ9" s="86" t="s">
        <v>338</v>
      </c>
      <c r="CR9" s="86" t="s">
        <v>338</v>
      </c>
      <c r="CS9" s="86" t="s">
        <v>338</v>
      </c>
      <c r="CT9" s="86" t="s">
        <v>338</v>
      </c>
      <c r="CU9" s="86" t="s">
        <v>338</v>
      </c>
      <c r="CV9" s="86" t="s">
        <v>340</v>
      </c>
      <c r="CW9" s="86" t="s">
        <v>341</v>
      </c>
      <c r="CX9" s="86" t="s">
        <v>338</v>
      </c>
      <c r="CY9" s="86" t="s">
        <v>338</v>
      </c>
      <c r="CZ9" s="86" t="s">
        <v>341</v>
      </c>
      <c r="DA9" s="86" t="s">
        <v>338</v>
      </c>
      <c r="DB9" s="86" t="s">
        <v>341</v>
      </c>
      <c r="DC9" s="86" t="s">
        <v>338</v>
      </c>
      <c r="DD9" s="86" t="s">
        <v>340</v>
      </c>
      <c r="DE9" s="86" t="s">
        <v>338</v>
      </c>
      <c r="DF9" s="86" t="s">
        <v>340</v>
      </c>
      <c r="DG9" s="86" t="s">
        <v>338</v>
      </c>
      <c r="DH9" s="86" t="s">
        <v>341</v>
      </c>
      <c r="DI9" s="86" t="s">
        <v>338</v>
      </c>
      <c r="DJ9" s="86" t="s">
        <v>338</v>
      </c>
      <c r="DK9" s="86" t="s">
        <v>338</v>
      </c>
      <c r="DL9" s="86" t="s">
        <v>338</v>
      </c>
      <c r="DM9" s="86" t="s">
        <v>340</v>
      </c>
      <c r="DN9" s="86" t="s">
        <v>338</v>
      </c>
      <c r="DO9" s="86" t="s">
        <v>338</v>
      </c>
      <c r="DP9" s="86" t="s">
        <v>338</v>
      </c>
      <c r="DQ9" s="86" t="s">
        <v>338</v>
      </c>
      <c r="DR9" s="86" t="s">
        <v>338</v>
      </c>
      <c r="DS9" s="86" t="s">
        <v>338</v>
      </c>
      <c r="DT9" s="86" t="s">
        <v>341</v>
      </c>
      <c r="DU9" s="86" t="s">
        <v>341</v>
      </c>
      <c r="DV9" s="86" t="s">
        <v>340</v>
      </c>
      <c r="DW9" s="86" t="s">
        <v>341</v>
      </c>
      <c r="DX9" s="86" t="s">
        <v>338</v>
      </c>
      <c r="DY9" s="86" t="s">
        <v>338</v>
      </c>
      <c r="DZ9" s="86" t="s">
        <v>338</v>
      </c>
      <c r="EA9" s="86" t="s">
        <v>340</v>
      </c>
      <c r="EB9" s="86" t="s">
        <v>338</v>
      </c>
      <c r="EC9" s="86" t="s">
        <v>338</v>
      </c>
      <c r="ED9" s="86" t="s">
        <v>338</v>
      </c>
      <c r="EE9" s="86" t="s">
        <v>338</v>
      </c>
      <c r="EF9" s="86" t="s">
        <v>338</v>
      </c>
      <c r="EG9" s="86" t="s">
        <v>340</v>
      </c>
      <c r="EH9" s="86" t="s">
        <v>338</v>
      </c>
      <c r="EI9" s="86" t="s">
        <v>338</v>
      </c>
      <c r="EJ9" s="86" t="s">
        <v>338</v>
      </c>
      <c r="EK9" s="86" t="s">
        <v>340</v>
      </c>
      <c r="EL9" s="86" t="s">
        <v>340</v>
      </c>
      <c r="EM9" s="86" t="s">
        <v>338</v>
      </c>
      <c r="EN9" s="86" t="s">
        <v>338</v>
      </c>
      <c r="EO9" s="86" t="s">
        <v>338</v>
      </c>
      <c r="EP9" s="86" t="s">
        <v>338</v>
      </c>
      <c r="EQ9" s="86" t="s">
        <v>340</v>
      </c>
      <c r="ER9" s="86" t="s">
        <v>338</v>
      </c>
      <c r="ES9" s="86" t="s">
        <v>338</v>
      </c>
      <c r="ET9" s="86" t="s">
        <v>338</v>
      </c>
      <c r="EU9" s="86" t="s">
        <v>338</v>
      </c>
      <c r="EV9" s="86" t="s">
        <v>338</v>
      </c>
      <c r="EW9" s="86" t="s">
        <v>338</v>
      </c>
      <c r="EX9" s="86" t="s">
        <v>340</v>
      </c>
      <c r="EY9" s="86" t="s">
        <v>338</v>
      </c>
      <c r="EZ9" s="86" t="s">
        <v>338</v>
      </c>
      <c r="FA9" s="86" t="s">
        <v>338</v>
      </c>
      <c r="FB9" s="86" t="s">
        <v>338</v>
      </c>
      <c r="FC9" s="86" t="s">
        <v>338</v>
      </c>
      <c r="FD9" s="86" t="s">
        <v>338</v>
      </c>
      <c r="FE9" s="86" t="s">
        <v>338</v>
      </c>
      <c r="FF9" s="86" t="s">
        <v>338</v>
      </c>
      <c r="FG9" s="86" t="s">
        <v>340</v>
      </c>
      <c r="FH9" s="86" t="s">
        <v>338</v>
      </c>
      <c r="FI9" s="86" t="s">
        <v>340</v>
      </c>
      <c r="FJ9" s="86" t="s">
        <v>338</v>
      </c>
      <c r="FK9" s="86" t="s">
        <v>341</v>
      </c>
      <c r="FL9" s="86" t="s">
        <v>340</v>
      </c>
      <c r="FM9" s="86" t="s">
        <v>338</v>
      </c>
      <c r="FN9" s="86" t="s">
        <v>338</v>
      </c>
      <c r="FO9" s="86" t="s">
        <v>338</v>
      </c>
      <c r="FP9" s="86" t="s">
        <v>338</v>
      </c>
      <c r="FQ9" s="86" t="s">
        <v>340</v>
      </c>
      <c r="FR9" s="86" t="s">
        <v>338</v>
      </c>
      <c r="FS9" s="86" t="s">
        <v>338</v>
      </c>
      <c r="FT9" s="86" t="s">
        <v>338</v>
      </c>
      <c r="FU9" s="86" t="s">
        <v>338</v>
      </c>
      <c r="FV9" s="86" t="s">
        <v>338</v>
      </c>
      <c r="FW9" s="86" t="s">
        <v>338</v>
      </c>
      <c r="FX9" s="86" t="s">
        <v>338</v>
      </c>
      <c r="FY9" s="86" t="s">
        <v>338</v>
      </c>
      <c r="FZ9" s="86" t="s">
        <v>341</v>
      </c>
    </row>
    <row r="10" spans="1:182" x14ac:dyDescent="0.25">
      <c r="A10" s="86"/>
      <c r="B10" s="225" t="s">
        <v>797</v>
      </c>
      <c r="C10" s="225" t="s">
        <v>485</v>
      </c>
      <c r="D10" s="86" t="s">
        <v>328</v>
      </c>
      <c r="E10" s="86" t="s">
        <v>480</v>
      </c>
      <c r="F10" s="86" t="s">
        <v>425</v>
      </c>
      <c r="G10" s="86" t="s">
        <v>483</v>
      </c>
      <c r="H10" s="86" t="s">
        <v>482</v>
      </c>
      <c r="I10" s="224" t="s">
        <v>337</v>
      </c>
      <c r="J10" s="223" t="s">
        <v>508</v>
      </c>
      <c r="K10" s="86" t="s">
        <v>338</v>
      </c>
      <c r="L10" s="86" t="s">
        <v>338</v>
      </c>
      <c r="M10" s="86" t="s">
        <v>340</v>
      </c>
      <c r="N10" s="86" t="s">
        <v>338</v>
      </c>
      <c r="O10" s="86" t="s">
        <v>338</v>
      </c>
      <c r="P10" s="86" t="s">
        <v>338</v>
      </c>
      <c r="Q10" s="86" t="s">
        <v>340</v>
      </c>
      <c r="R10" s="86" t="s">
        <v>338</v>
      </c>
      <c r="S10" s="86" t="s">
        <v>340</v>
      </c>
      <c r="T10" s="86" t="s">
        <v>340</v>
      </c>
      <c r="U10" s="86" t="s">
        <v>340</v>
      </c>
      <c r="V10" s="86" t="s">
        <v>338</v>
      </c>
      <c r="W10" s="86" t="s">
        <v>338</v>
      </c>
      <c r="X10" s="86" t="s">
        <v>338</v>
      </c>
      <c r="Y10" s="86" t="s">
        <v>338</v>
      </c>
      <c r="Z10" s="86" t="s">
        <v>338</v>
      </c>
      <c r="AA10" s="86" t="s">
        <v>338</v>
      </c>
      <c r="AB10" s="86" t="s">
        <v>338</v>
      </c>
      <c r="AC10" s="86" t="s">
        <v>338</v>
      </c>
      <c r="AD10" s="86" t="s">
        <v>341</v>
      </c>
      <c r="AE10" s="86" t="s">
        <v>341</v>
      </c>
      <c r="AF10" s="86" t="s">
        <v>934</v>
      </c>
      <c r="AG10" s="86" t="s">
        <v>934</v>
      </c>
      <c r="AH10" s="86" t="s">
        <v>934</v>
      </c>
      <c r="AI10" s="86" t="s">
        <v>934</v>
      </c>
      <c r="AJ10" s="86" t="s">
        <v>934</v>
      </c>
      <c r="AK10" s="86" t="s">
        <v>934</v>
      </c>
      <c r="AL10" s="86" t="s">
        <v>338</v>
      </c>
      <c r="AM10" s="86" t="s">
        <v>338</v>
      </c>
      <c r="AN10" s="86" t="s">
        <v>340</v>
      </c>
      <c r="AO10" s="86" t="s">
        <v>338</v>
      </c>
      <c r="AP10" s="86" t="s">
        <v>338</v>
      </c>
      <c r="AQ10" s="86" t="s">
        <v>338</v>
      </c>
      <c r="AR10" s="86" t="s">
        <v>338</v>
      </c>
      <c r="AS10" s="86" t="s">
        <v>338</v>
      </c>
      <c r="AT10" s="86" t="s">
        <v>341</v>
      </c>
      <c r="AU10" s="86" t="s">
        <v>338</v>
      </c>
      <c r="AV10" s="86" t="s">
        <v>338</v>
      </c>
      <c r="AW10" s="86" t="s">
        <v>340</v>
      </c>
      <c r="AX10" s="86" t="s">
        <v>338</v>
      </c>
      <c r="AY10" s="86" t="s">
        <v>338</v>
      </c>
      <c r="AZ10" s="86" t="s">
        <v>934</v>
      </c>
      <c r="BA10" s="86" t="s">
        <v>934</v>
      </c>
      <c r="BB10" s="223" t="s">
        <v>893</v>
      </c>
      <c r="BC10" s="86" t="s">
        <v>338</v>
      </c>
      <c r="BD10" s="86" t="s">
        <v>338</v>
      </c>
      <c r="BE10" s="86" t="s">
        <v>340</v>
      </c>
      <c r="BF10" s="86" t="s">
        <v>338</v>
      </c>
      <c r="BG10" s="86" t="s">
        <v>338</v>
      </c>
      <c r="BH10" s="86" t="s">
        <v>338</v>
      </c>
      <c r="BI10" s="86" t="s">
        <v>340</v>
      </c>
      <c r="BJ10" s="86" t="s">
        <v>338</v>
      </c>
      <c r="BK10" s="86" t="s">
        <v>340</v>
      </c>
      <c r="BL10" s="86" t="s">
        <v>340</v>
      </c>
      <c r="BM10" s="86" t="s">
        <v>338</v>
      </c>
      <c r="BN10" s="86" t="s">
        <v>338</v>
      </c>
      <c r="BO10" s="86" t="s">
        <v>338</v>
      </c>
      <c r="BP10" s="86" t="s">
        <v>338</v>
      </c>
      <c r="BQ10" s="86" t="s">
        <v>338</v>
      </c>
      <c r="BR10" s="86" t="s">
        <v>340</v>
      </c>
      <c r="BS10" s="86" t="s">
        <v>338</v>
      </c>
      <c r="BT10" s="86" t="s">
        <v>340</v>
      </c>
      <c r="BU10" s="86" t="s">
        <v>338</v>
      </c>
      <c r="BV10" s="86" t="s">
        <v>338</v>
      </c>
      <c r="BW10" s="86" t="s">
        <v>341</v>
      </c>
      <c r="BX10" s="86" t="s">
        <v>338</v>
      </c>
      <c r="BY10" s="86" t="s">
        <v>338</v>
      </c>
      <c r="BZ10" s="86" t="s">
        <v>338</v>
      </c>
      <c r="CA10" s="86" t="s">
        <v>338</v>
      </c>
      <c r="CB10" s="86" t="s">
        <v>338</v>
      </c>
      <c r="CC10" s="86" t="s">
        <v>338</v>
      </c>
      <c r="CD10" s="86" t="s">
        <v>338</v>
      </c>
      <c r="CE10" s="86" t="s">
        <v>338</v>
      </c>
      <c r="CF10" s="86" t="s">
        <v>338</v>
      </c>
      <c r="CG10" s="86" t="s">
        <v>338</v>
      </c>
      <c r="CH10" s="86" t="s">
        <v>338</v>
      </c>
      <c r="CI10" s="86" t="s">
        <v>338</v>
      </c>
      <c r="CJ10" s="86" t="s">
        <v>338</v>
      </c>
      <c r="CK10" s="86" t="s">
        <v>338</v>
      </c>
      <c r="CL10" s="86" t="s">
        <v>338</v>
      </c>
      <c r="CM10" s="86" t="s">
        <v>338</v>
      </c>
      <c r="CN10" s="86" t="s">
        <v>341</v>
      </c>
      <c r="CO10" s="86" t="s">
        <v>338</v>
      </c>
      <c r="CP10" s="86" t="s">
        <v>338</v>
      </c>
      <c r="CQ10" s="86" t="s">
        <v>338</v>
      </c>
      <c r="CR10" s="86" t="s">
        <v>338</v>
      </c>
      <c r="CS10" s="86" t="s">
        <v>338</v>
      </c>
      <c r="CT10" s="86" t="s">
        <v>338</v>
      </c>
      <c r="CU10" s="86" t="s">
        <v>338</v>
      </c>
      <c r="CV10" s="86" t="s">
        <v>340</v>
      </c>
      <c r="CW10" s="86" t="s">
        <v>341</v>
      </c>
      <c r="CX10" s="86" t="s">
        <v>338</v>
      </c>
      <c r="CY10" s="86" t="s">
        <v>338</v>
      </c>
      <c r="CZ10" s="86" t="s">
        <v>341</v>
      </c>
      <c r="DA10" s="86" t="s">
        <v>338</v>
      </c>
      <c r="DB10" s="86" t="s">
        <v>341</v>
      </c>
      <c r="DC10" s="86" t="s">
        <v>338</v>
      </c>
      <c r="DD10" s="86" t="s">
        <v>340</v>
      </c>
      <c r="DE10" s="86" t="s">
        <v>338</v>
      </c>
      <c r="DF10" s="86" t="s">
        <v>340</v>
      </c>
      <c r="DG10" s="86" t="s">
        <v>338</v>
      </c>
      <c r="DH10" s="86" t="s">
        <v>341</v>
      </c>
      <c r="DI10" s="86" t="s">
        <v>338</v>
      </c>
      <c r="DJ10" s="86" t="s">
        <v>338</v>
      </c>
      <c r="DK10" s="86" t="s">
        <v>338</v>
      </c>
      <c r="DL10" s="86" t="s">
        <v>338</v>
      </c>
      <c r="DM10" s="86" t="s">
        <v>340</v>
      </c>
      <c r="DN10" s="86" t="s">
        <v>338</v>
      </c>
      <c r="DO10" s="86" t="s">
        <v>338</v>
      </c>
      <c r="DP10" s="86" t="s">
        <v>338</v>
      </c>
      <c r="DQ10" s="86" t="s">
        <v>338</v>
      </c>
      <c r="DR10" s="86" t="s">
        <v>338</v>
      </c>
      <c r="DS10" s="86" t="s">
        <v>338</v>
      </c>
      <c r="DT10" s="86" t="s">
        <v>341</v>
      </c>
      <c r="DU10" s="86" t="s">
        <v>341</v>
      </c>
      <c r="DV10" s="86" t="s">
        <v>340</v>
      </c>
      <c r="DW10" s="86" t="s">
        <v>341</v>
      </c>
      <c r="DX10" s="86" t="s">
        <v>338</v>
      </c>
      <c r="DY10" s="86" t="s">
        <v>338</v>
      </c>
      <c r="DZ10" s="86" t="s">
        <v>338</v>
      </c>
      <c r="EA10" s="86" t="s">
        <v>340</v>
      </c>
      <c r="EB10" s="86" t="s">
        <v>338</v>
      </c>
      <c r="EC10" s="86" t="s">
        <v>338</v>
      </c>
      <c r="ED10" s="86" t="s">
        <v>338</v>
      </c>
      <c r="EE10" s="86" t="s">
        <v>338</v>
      </c>
      <c r="EF10" s="86" t="s">
        <v>338</v>
      </c>
      <c r="EG10" s="86" t="s">
        <v>340</v>
      </c>
      <c r="EH10" s="86" t="s">
        <v>338</v>
      </c>
      <c r="EI10" s="86" t="s">
        <v>338</v>
      </c>
      <c r="EJ10" s="86" t="s">
        <v>338</v>
      </c>
      <c r="EK10" s="86" t="s">
        <v>340</v>
      </c>
      <c r="EL10" s="86" t="s">
        <v>340</v>
      </c>
      <c r="EM10" s="86" t="s">
        <v>338</v>
      </c>
      <c r="EN10" s="86" t="s">
        <v>338</v>
      </c>
      <c r="EO10" s="86" t="s">
        <v>338</v>
      </c>
      <c r="EP10" s="86" t="s">
        <v>338</v>
      </c>
      <c r="EQ10" s="86" t="s">
        <v>340</v>
      </c>
      <c r="ER10" s="86" t="s">
        <v>338</v>
      </c>
      <c r="ES10" s="86" t="s">
        <v>338</v>
      </c>
      <c r="ET10" s="86" t="s">
        <v>338</v>
      </c>
      <c r="EU10" s="86" t="s">
        <v>338</v>
      </c>
      <c r="EV10" s="86" t="s">
        <v>338</v>
      </c>
      <c r="EW10" s="86" t="s">
        <v>338</v>
      </c>
      <c r="EX10" s="86" t="s">
        <v>340</v>
      </c>
      <c r="EY10" s="86" t="s">
        <v>338</v>
      </c>
      <c r="EZ10" s="86" t="s">
        <v>338</v>
      </c>
      <c r="FA10" s="86" t="s">
        <v>338</v>
      </c>
      <c r="FB10" s="86" t="s">
        <v>338</v>
      </c>
      <c r="FC10" s="86" t="s">
        <v>338</v>
      </c>
      <c r="FD10" s="86" t="s">
        <v>338</v>
      </c>
      <c r="FE10" s="86" t="s">
        <v>338</v>
      </c>
      <c r="FF10" s="86" t="s">
        <v>338</v>
      </c>
      <c r="FG10" s="86" t="s">
        <v>340</v>
      </c>
      <c r="FH10" s="86" t="s">
        <v>338</v>
      </c>
      <c r="FI10" s="86" t="s">
        <v>340</v>
      </c>
      <c r="FJ10" s="86" t="s">
        <v>338</v>
      </c>
      <c r="FK10" s="86" t="s">
        <v>341</v>
      </c>
      <c r="FL10" s="86" t="s">
        <v>340</v>
      </c>
      <c r="FM10" s="86" t="s">
        <v>338</v>
      </c>
      <c r="FN10" s="86" t="s">
        <v>338</v>
      </c>
      <c r="FO10" s="86" t="s">
        <v>338</v>
      </c>
      <c r="FP10" s="86" t="s">
        <v>338</v>
      </c>
      <c r="FQ10" s="86" t="s">
        <v>340</v>
      </c>
      <c r="FR10" s="86" t="s">
        <v>338</v>
      </c>
      <c r="FS10" s="86" t="s">
        <v>338</v>
      </c>
      <c r="FT10" s="86" t="s">
        <v>338</v>
      </c>
      <c r="FU10" s="86" t="s">
        <v>338</v>
      </c>
      <c r="FV10" s="86" t="s">
        <v>338</v>
      </c>
      <c r="FW10" s="86" t="s">
        <v>338</v>
      </c>
      <c r="FX10" s="86" t="s">
        <v>338</v>
      </c>
      <c r="FY10" s="86" t="s">
        <v>338</v>
      </c>
      <c r="FZ10" s="86" t="s">
        <v>341</v>
      </c>
    </row>
    <row r="11" spans="1:182" x14ac:dyDescent="0.25">
      <c r="A11" s="86"/>
      <c r="B11" s="225" t="s">
        <v>885</v>
      </c>
      <c r="C11" s="225" t="s">
        <v>485</v>
      </c>
      <c r="D11" s="86" t="s">
        <v>334</v>
      </c>
      <c r="E11" s="86" t="s">
        <v>480</v>
      </c>
      <c r="F11" s="86" t="s">
        <v>426</v>
      </c>
      <c r="G11" s="86" t="s">
        <v>481</v>
      </c>
      <c r="H11" s="86" t="s">
        <v>482</v>
      </c>
      <c r="I11" s="224" t="s">
        <v>940</v>
      </c>
      <c r="J11" s="223" t="s">
        <v>508</v>
      </c>
      <c r="K11" s="86" t="s">
        <v>338</v>
      </c>
      <c r="L11" s="86" t="s">
        <v>338</v>
      </c>
      <c r="M11" s="86" t="s">
        <v>340</v>
      </c>
      <c r="N11" s="86" t="s">
        <v>338</v>
      </c>
      <c r="O11" s="86" t="s">
        <v>338</v>
      </c>
      <c r="P11" s="86" t="s">
        <v>338</v>
      </c>
      <c r="Q11" s="86" t="s">
        <v>340</v>
      </c>
      <c r="R11" s="86" t="s">
        <v>338</v>
      </c>
      <c r="S11" s="86" t="s">
        <v>340</v>
      </c>
      <c r="T11" s="86" t="s">
        <v>340</v>
      </c>
      <c r="U11" s="86" t="s">
        <v>340</v>
      </c>
      <c r="V11" s="86" t="s">
        <v>338</v>
      </c>
      <c r="W11" s="86" t="s">
        <v>338</v>
      </c>
      <c r="X11" s="86" t="s">
        <v>338</v>
      </c>
      <c r="Y11" s="86" t="s">
        <v>338</v>
      </c>
      <c r="Z11" s="86" t="s">
        <v>338</v>
      </c>
      <c r="AA11" s="86" t="s">
        <v>338</v>
      </c>
      <c r="AB11" s="86" t="s">
        <v>338</v>
      </c>
      <c r="AC11" s="86" t="s">
        <v>338</v>
      </c>
      <c r="AD11" s="86" t="s">
        <v>341</v>
      </c>
      <c r="AE11" s="86" t="s">
        <v>341</v>
      </c>
      <c r="AF11" s="86" t="s">
        <v>340</v>
      </c>
      <c r="AG11" s="86" t="s">
        <v>338</v>
      </c>
      <c r="AH11" s="86" t="s">
        <v>340</v>
      </c>
      <c r="AI11" s="86" t="s">
        <v>338</v>
      </c>
      <c r="AJ11" s="86" t="s">
        <v>338</v>
      </c>
      <c r="AK11" s="86" t="s">
        <v>338</v>
      </c>
      <c r="AL11" s="86" t="s">
        <v>340</v>
      </c>
      <c r="AM11" s="86" t="s">
        <v>338</v>
      </c>
      <c r="AN11" s="86" t="s">
        <v>340</v>
      </c>
      <c r="AO11" s="86" t="s">
        <v>338</v>
      </c>
      <c r="AP11" s="86" t="s">
        <v>338</v>
      </c>
      <c r="AQ11" s="86" t="s">
        <v>338</v>
      </c>
      <c r="AR11" s="86" t="s">
        <v>338</v>
      </c>
      <c r="AS11" s="86" t="s">
        <v>338</v>
      </c>
      <c r="AT11" s="86" t="s">
        <v>341</v>
      </c>
      <c r="AU11" s="86" t="s">
        <v>338</v>
      </c>
      <c r="AV11" s="86" t="s">
        <v>338</v>
      </c>
      <c r="AW11" s="86" t="s">
        <v>340</v>
      </c>
      <c r="AX11" s="86" t="s">
        <v>338</v>
      </c>
      <c r="AY11" s="86" t="s">
        <v>338</v>
      </c>
      <c r="AZ11" s="86" t="s">
        <v>934</v>
      </c>
      <c r="BA11" s="86" t="s">
        <v>934</v>
      </c>
      <c r="BB11" s="223" t="s">
        <v>893</v>
      </c>
      <c r="BC11" s="86" t="s">
        <v>338</v>
      </c>
      <c r="BD11" s="86" t="s">
        <v>338</v>
      </c>
      <c r="BE11" s="86" t="s">
        <v>340</v>
      </c>
      <c r="BF11" s="86" t="s">
        <v>338</v>
      </c>
      <c r="BG11" s="86" t="s">
        <v>338</v>
      </c>
      <c r="BH11" s="86" t="s">
        <v>338</v>
      </c>
      <c r="BI11" s="86" t="s">
        <v>340</v>
      </c>
      <c r="BJ11" s="86" t="s">
        <v>338</v>
      </c>
      <c r="BK11" s="86" t="s">
        <v>340</v>
      </c>
      <c r="BL11" s="86" t="s">
        <v>340</v>
      </c>
      <c r="BM11" s="86" t="s">
        <v>338</v>
      </c>
      <c r="BN11" s="86" t="s">
        <v>338</v>
      </c>
      <c r="BO11" s="86" t="s">
        <v>338</v>
      </c>
      <c r="BP11" s="86" t="s">
        <v>338</v>
      </c>
      <c r="BQ11" s="86" t="s">
        <v>338</v>
      </c>
      <c r="BR11" s="86" t="s">
        <v>340</v>
      </c>
      <c r="BS11" s="86" t="s">
        <v>338</v>
      </c>
      <c r="BT11" s="86" t="s">
        <v>340</v>
      </c>
      <c r="BU11" s="86" t="s">
        <v>338</v>
      </c>
      <c r="BV11" s="86" t="s">
        <v>338</v>
      </c>
      <c r="BW11" s="86" t="s">
        <v>341</v>
      </c>
      <c r="BX11" s="86" t="s">
        <v>338</v>
      </c>
      <c r="BY11" s="86" t="s">
        <v>338</v>
      </c>
      <c r="BZ11" s="86" t="s">
        <v>338</v>
      </c>
      <c r="CA11" s="86" t="s">
        <v>338</v>
      </c>
      <c r="CB11" s="86" t="s">
        <v>338</v>
      </c>
      <c r="CC11" s="86" t="s">
        <v>338</v>
      </c>
      <c r="CD11" s="86" t="s">
        <v>338</v>
      </c>
      <c r="CE11" s="86" t="s">
        <v>338</v>
      </c>
      <c r="CF11" s="86" t="s">
        <v>338</v>
      </c>
      <c r="CG11" s="86" t="s">
        <v>338</v>
      </c>
      <c r="CH11" s="86" t="s">
        <v>338</v>
      </c>
      <c r="CI11" s="86" t="s">
        <v>338</v>
      </c>
      <c r="CJ11" s="86" t="s">
        <v>338</v>
      </c>
      <c r="CK11" s="86" t="s">
        <v>338</v>
      </c>
      <c r="CL11" s="86" t="s">
        <v>340</v>
      </c>
      <c r="CM11" s="86" t="s">
        <v>338</v>
      </c>
      <c r="CN11" s="86" t="s">
        <v>341</v>
      </c>
      <c r="CO11" s="86" t="s">
        <v>338</v>
      </c>
      <c r="CP11" s="86" t="s">
        <v>338</v>
      </c>
      <c r="CQ11" s="86" t="s">
        <v>338</v>
      </c>
      <c r="CR11" s="86" t="s">
        <v>338</v>
      </c>
      <c r="CS11" s="86" t="s">
        <v>338</v>
      </c>
      <c r="CT11" s="86" t="s">
        <v>338</v>
      </c>
      <c r="CU11" s="86" t="s">
        <v>338</v>
      </c>
      <c r="CV11" s="86" t="s">
        <v>340</v>
      </c>
      <c r="CW11" s="86" t="s">
        <v>341</v>
      </c>
      <c r="CX11" s="86" t="s">
        <v>338</v>
      </c>
      <c r="CY11" s="86" t="s">
        <v>338</v>
      </c>
      <c r="CZ11" s="86" t="s">
        <v>341</v>
      </c>
      <c r="DA11" s="86" t="s">
        <v>338</v>
      </c>
      <c r="DB11" s="86" t="s">
        <v>341</v>
      </c>
      <c r="DC11" s="86" t="s">
        <v>338</v>
      </c>
      <c r="DD11" s="86" t="s">
        <v>340</v>
      </c>
      <c r="DE11" s="86" t="s">
        <v>338</v>
      </c>
      <c r="DF11" s="86" t="s">
        <v>340</v>
      </c>
      <c r="DG11" s="86" t="s">
        <v>338</v>
      </c>
      <c r="DH11" s="86" t="s">
        <v>341</v>
      </c>
      <c r="DI11" s="86" t="s">
        <v>338</v>
      </c>
      <c r="DJ11" s="86" t="s">
        <v>341</v>
      </c>
      <c r="DK11" s="86" t="s">
        <v>341</v>
      </c>
      <c r="DL11" s="86" t="s">
        <v>341</v>
      </c>
      <c r="DM11" s="86" t="s">
        <v>340</v>
      </c>
      <c r="DN11" s="86" t="s">
        <v>338</v>
      </c>
      <c r="DO11" s="86" t="s">
        <v>338</v>
      </c>
      <c r="DP11" s="86" t="s">
        <v>338</v>
      </c>
      <c r="DQ11" s="86" t="s">
        <v>338</v>
      </c>
      <c r="DR11" s="86" t="s">
        <v>338</v>
      </c>
      <c r="DS11" s="86" t="s">
        <v>338</v>
      </c>
      <c r="DT11" s="86" t="s">
        <v>341</v>
      </c>
      <c r="DU11" s="86" t="s">
        <v>341</v>
      </c>
      <c r="DV11" s="86" t="s">
        <v>340</v>
      </c>
      <c r="DW11" s="86" t="s">
        <v>341</v>
      </c>
      <c r="DX11" s="86" t="s">
        <v>338</v>
      </c>
      <c r="DY11" s="86" t="s">
        <v>338</v>
      </c>
      <c r="DZ11" s="86" t="s">
        <v>338</v>
      </c>
      <c r="EA11" s="86" t="s">
        <v>340</v>
      </c>
      <c r="EB11" s="86" t="s">
        <v>338</v>
      </c>
      <c r="EC11" s="86" t="s">
        <v>338</v>
      </c>
      <c r="ED11" s="86" t="s">
        <v>338</v>
      </c>
      <c r="EE11" s="86" t="s">
        <v>338</v>
      </c>
      <c r="EF11" s="86" t="s">
        <v>338</v>
      </c>
      <c r="EG11" s="86" t="s">
        <v>340</v>
      </c>
      <c r="EH11" s="86" t="s">
        <v>338</v>
      </c>
      <c r="EI11" s="86" t="s">
        <v>338</v>
      </c>
      <c r="EJ11" s="86" t="s">
        <v>338</v>
      </c>
      <c r="EK11" s="86" t="s">
        <v>340</v>
      </c>
      <c r="EL11" s="86" t="s">
        <v>340</v>
      </c>
      <c r="EM11" s="86" t="s">
        <v>338</v>
      </c>
      <c r="EN11" s="86" t="s">
        <v>338</v>
      </c>
      <c r="EO11" s="86" t="s">
        <v>338</v>
      </c>
      <c r="EP11" s="86" t="s">
        <v>338</v>
      </c>
      <c r="EQ11" s="86" t="s">
        <v>340</v>
      </c>
      <c r="ER11" s="86" t="s">
        <v>338</v>
      </c>
      <c r="ES11" s="86" t="s">
        <v>338</v>
      </c>
      <c r="ET11" s="86" t="s">
        <v>338</v>
      </c>
      <c r="EU11" s="86" t="s">
        <v>338</v>
      </c>
      <c r="EV11" s="86" t="s">
        <v>338</v>
      </c>
      <c r="EW11" s="86" t="s">
        <v>338</v>
      </c>
      <c r="EX11" s="86" t="s">
        <v>340</v>
      </c>
      <c r="EY11" s="86" t="s">
        <v>338</v>
      </c>
      <c r="EZ11" s="86" t="s">
        <v>338</v>
      </c>
      <c r="FA11" s="86" t="s">
        <v>338</v>
      </c>
      <c r="FB11" s="86" t="s">
        <v>338</v>
      </c>
      <c r="FC11" s="86" t="s">
        <v>338</v>
      </c>
      <c r="FD11" s="86" t="s">
        <v>338</v>
      </c>
      <c r="FE11" s="86" t="s">
        <v>338</v>
      </c>
      <c r="FF11" s="86" t="s">
        <v>338</v>
      </c>
      <c r="FG11" s="86" t="s">
        <v>340</v>
      </c>
      <c r="FH11" s="86" t="s">
        <v>338</v>
      </c>
      <c r="FI11" s="86" t="s">
        <v>340</v>
      </c>
      <c r="FJ11" s="86" t="s">
        <v>338</v>
      </c>
      <c r="FK11" s="86" t="s">
        <v>341</v>
      </c>
      <c r="FL11" s="86" t="s">
        <v>340</v>
      </c>
      <c r="FM11" s="86" t="s">
        <v>338</v>
      </c>
      <c r="FN11" s="86" t="s">
        <v>338</v>
      </c>
      <c r="FO11" s="86" t="s">
        <v>338</v>
      </c>
      <c r="FP11" s="86" t="s">
        <v>338</v>
      </c>
      <c r="FQ11" s="86" t="s">
        <v>340</v>
      </c>
      <c r="FR11" s="86" t="s">
        <v>338</v>
      </c>
      <c r="FS11" s="86" t="s">
        <v>338</v>
      </c>
      <c r="FT11" s="86" t="s">
        <v>338</v>
      </c>
      <c r="FU11" s="86" t="s">
        <v>338</v>
      </c>
      <c r="FV11" s="86" t="s">
        <v>338</v>
      </c>
      <c r="FW11" s="86" t="s">
        <v>338</v>
      </c>
      <c r="FX11" s="86" t="s">
        <v>338</v>
      </c>
      <c r="FY11" s="86" t="s">
        <v>338</v>
      </c>
      <c r="FZ11" s="86" t="s">
        <v>341</v>
      </c>
    </row>
    <row r="12" spans="1:182" x14ac:dyDescent="0.25">
      <c r="A12" s="86"/>
      <c r="B12" s="225" t="s">
        <v>886</v>
      </c>
      <c r="C12" s="225" t="s">
        <v>485</v>
      </c>
      <c r="D12" s="86" t="s">
        <v>334</v>
      </c>
      <c r="E12" s="86" t="s">
        <v>480</v>
      </c>
      <c r="F12" s="86" t="s">
        <v>426</v>
      </c>
      <c r="G12" s="86" t="s">
        <v>481</v>
      </c>
      <c r="H12" s="86" t="s">
        <v>482</v>
      </c>
      <c r="I12" s="224" t="s">
        <v>941</v>
      </c>
      <c r="J12" s="223" t="s">
        <v>508</v>
      </c>
      <c r="K12" s="86" t="s">
        <v>338</v>
      </c>
      <c r="L12" s="86" t="s">
        <v>338</v>
      </c>
      <c r="M12" s="86" t="s">
        <v>340</v>
      </c>
      <c r="N12" s="86" t="s">
        <v>338</v>
      </c>
      <c r="O12" s="86" t="s">
        <v>338</v>
      </c>
      <c r="P12" s="86" t="s">
        <v>338</v>
      </c>
      <c r="Q12" s="86" t="s">
        <v>340</v>
      </c>
      <c r="R12" s="86" t="s">
        <v>338</v>
      </c>
      <c r="S12" s="86" t="s">
        <v>340</v>
      </c>
      <c r="T12" s="86" t="s">
        <v>340</v>
      </c>
      <c r="U12" s="86" t="s">
        <v>340</v>
      </c>
      <c r="V12" s="86" t="s">
        <v>338</v>
      </c>
      <c r="W12" s="86" t="s">
        <v>338</v>
      </c>
      <c r="X12" s="86" t="s">
        <v>338</v>
      </c>
      <c r="Y12" s="86" t="s">
        <v>338</v>
      </c>
      <c r="Z12" s="86" t="s">
        <v>338</v>
      </c>
      <c r="AA12" s="86" t="s">
        <v>338</v>
      </c>
      <c r="AB12" s="86" t="s">
        <v>338</v>
      </c>
      <c r="AC12" s="86" t="s">
        <v>338</v>
      </c>
      <c r="AD12" s="86" t="s">
        <v>341</v>
      </c>
      <c r="AE12" s="86" t="s">
        <v>341</v>
      </c>
      <c r="AF12" s="86" t="s">
        <v>340</v>
      </c>
      <c r="AG12" s="86" t="s">
        <v>338</v>
      </c>
      <c r="AH12" s="86" t="s">
        <v>340</v>
      </c>
      <c r="AI12" s="86" t="s">
        <v>338</v>
      </c>
      <c r="AJ12" s="86" t="s">
        <v>338</v>
      </c>
      <c r="AK12" s="86" t="s">
        <v>338</v>
      </c>
      <c r="AL12" s="86" t="s">
        <v>340</v>
      </c>
      <c r="AM12" s="86" t="s">
        <v>338</v>
      </c>
      <c r="AN12" s="86" t="s">
        <v>340</v>
      </c>
      <c r="AO12" s="86" t="s">
        <v>338</v>
      </c>
      <c r="AP12" s="86" t="s">
        <v>338</v>
      </c>
      <c r="AQ12" s="86" t="s">
        <v>338</v>
      </c>
      <c r="AR12" s="86" t="s">
        <v>338</v>
      </c>
      <c r="AS12" s="86" t="s">
        <v>338</v>
      </c>
      <c r="AT12" s="86" t="s">
        <v>341</v>
      </c>
      <c r="AU12" s="86" t="s">
        <v>338</v>
      </c>
      <c r="AV12" s="86" t="s">
        <v>338</v>
      </c>
      <c r="AW12" s="86" t="s">
        <v>340</v>
      </c>
      <c r="AX12" s="86" t="s">
        <v>338</v>
      </c>
      <c r="AY12" s="86" t="s">
        <v>338</v>
      </c>
      <c r="AZ12" s="86" t="s">
        <v>934</v>
      </c>
      <c r="BA12" s="86" t="s">
        <v>934</v>
      </c>
      <c r="BB12" s="223" t="s">
        <v>893</v>
      </c>
      <c r="BC12" s="86" t="s">
        <v>338</v>
      </c>
      <c r="BD12" s="86" t="s">
        <v>338</v>
      </c>
      <c r="BE12" s="86" t="s">
        <v>340</v>
      </c>
      <c r="BF12" s="86" t="s">
        <v>338</v>
      </c>
      <c r="BG12" s="86" t="s">
        <v>338</v>
      </c>
      <c r="BH12" s="86" t="s">
        <v>338</v>
      </c>
      <c r="BI12" s="86" t="s">
        <v>340</v>
      </c>
      <c r="BJ12" s="86" t="s">
        <v>338</v>
      </c>
      <c r="BK12" s="86" t="s">
        <v>340</v>
      </c>
      <c r="BL12" s="86" t="s">
        <v>340</v>
      </c>
      <c r="BM12" s="86" t="s">
        <v>338</v>
      </c>
      <c r="BN12" s="86" t="s">
        <v>338</v>
      </c>
      <c r="BO12" s="86" t="s">
        <v>338</v>
      </c>
      <c r="BP12" s="86" t="s">
        <v>338</v>
      </c>
      <c r="BQ12" s="86" t="s">
        <v>338</v>
      </c>
      <c r="BR12" s="86" t="s">
        <v>340</v>
      </c>
      <c r="BS12" s="86" t="s">
        <v>338</v>
      </c>
      <c r="BT12" s="86" t="s">
        <v>340</v>
      </c>
      <c r="BU12" s="86" t="s">
        <v>338</v>
      </c>
      <c r="BV12" s="86" t="s">
        <v>338</v>
      </c>
      <c r="BW12" s="86" t="s">
        <v>341</v>
      </c>
      <c r="BX12" s="86" t="s">
        <v>338</v>
      </c>
      <c r="BY12" s="86" t="s">
        <v>338</v>
      </c>
      <c r="BZ12" s="86" t="s">
        <v>338</v>
      </c>
      <c r="CA12" s="86" t="s">
        <v>338</v>
      </c>
      <c r="CB12" s="86" t="s">
        <v>338</v>
      </c>
      <c r="CC12" s="86" t="s">
        <v>338</v>
      </c>
      <c r="CD12" s="86" t="s">
        <v>338</v>
      </c>
      <c r="CE12" s="86" t="s">
        <v>338</v>
      </c>
      <c r="CF12" s="86" t="s">
        <v>338</v>
      </c>
      <c r="CG12" s="86" t="s">
        <v>338</v>
      </c>
      <c r="CH12" s="86" t="s">
        <v>338</v>
      </c>
      <c r="CI12" s="86" t="s">
        <v>338</v>
      </c>
      <c r="CJ12" s="86" t="s">
        <v>338</v>
      </c>
      <c r="CK12" s="86" t="s">
        <v>338</v>
      </c>
      <c r="CL12" s="86" t="s">
        <v>340</v>
      </c>
      <c r="CM12" s="86" t="s">
        <v>338</v>
      </c>
      <c r="CN12" s="86" t="s">
        <v>341</v>
      </c>
      <c r="CO12" s="86" t="s">
        <v>338</v>
      </c>
      <c r="CP12" s="86" t="s">
        <v>338</v>
      </c>
      <c r="CQ12" s="86" t="s">
        <v>338</v>
      </c>
      <c r="CR12" s="86" t="s">
        <v>338</v>
      </c>
      <c r="CS12" s="86" t="s">
        <v>338</v>
      </c>
      <c r="CT12" s="86" t="s">
        <v>338</v>
      </c>
      <c r="CU12" s="86" t="s">
        <v>338</v>
      </c>
      <c r="CV12" s="86" t="s">
        <v>340</v>
      </c>
      <c r="CW12" s="86" t="s">
        <v>341</v>
      </c>
      <c r="CX12" s="86" t="s">
        <v>338</v>
      </c>
      <c r="CY12" s="86" t="s">
        <v>338</v>
      </c>
      <c r="CZ12" s="86" t="s">
        <v>341</v>
      </c>
      <c r="DA12" s="86" t="s">
        <v>338</v>
      </c>
      <c r="DB12" s="86" t="s">
        <v>341</v>
      </c>
      <c r="DC12" s="86" t="s">
        <v>338</v>
      </c>
      <c r="DD12" s="86" t="s">
        <v>340</v>
      </c>
      <c r="DE12" s="86" t="s">
        <v>338</v>
      </c>
      <c r="DF12" s="86" t="s">
        <v>340</v>
      </c>
      <c r="DG12" s="86" t="s">
        <v>338</v>
      </c>
      <c r="DH12" s="86" t="s">
        <v>341</v>
      </c>
      <c r="DI12" s="86" t="s">
        <v>338</v>
      </c>
      <c r="DJ12" s="86" t="s">
        <v>341</v>
      </c>
      <c r="DK12" s="86" t="s">
        <v>341</v>
      </c>
      <c r="DL12" s="86" t="s">
        <v>341</v>
      </c>
      <c r="DM12" s="86" t="s">
        <v>340</v>
      </c>
      <c r="DN12" s="86" t="s">
        <v>338</v>
      </c>
      <c r="DO12" s="86" t="s">
        <v>338</v>
      </c>
      <c r="DP12" s="86" t="s">
        <v>338</v>
      </c>
      <c r="DQ12" s="86" t="s">
        <v>338</v>
      </c>
      <c r="DR12" s="86" t="s">
        <v>338</v>
      </c>
      <c r="DS12" s="86" t="s">
        <v>338</v>
      </c>
      <c r="DT12" s="86" t="s">
        <v>341</v>
      </c>
      <c r="DU12" s="86" t="s">
        <v>341</v>
      </c>
      <c r="DV12" s="86" t="s">
        <v>340</v>
      </c>
      <c r="DW12" s="86" t="s">
        <v>341</v>
      </c>
      <c r="DX12" s="86" t="s">
        <v>338</v>
      </c>
      <c r="DY12" s="86" t="s">
        <v>338</v>
      </c>
      <c r="DZ12" s="86" t="s">
        <v>338</v>
      </c>
      <c r="EA12" s="86" t="s">
        <v>340</v>
      </c>
      <c r="EB12" s="86" t="s">
        <v>338</v>
      </c>
      <c r="EC12" s="86" t="s">
        <v>338</v>
      </c>
      <c r="ED12" s="86" t="s">
        <v>338</v>
      </c>
      <c r="EE12" s="86" t="s">
        <v>338</v>
      </c>
      <c r="EF12" s="86" t="s">
        <v>338</v>
      </c>
      <c r="EG12" s="86" t="s">
        <v>340</v>
      </c>
      <c r="EH12" s="86" t="s">
        <v>338</v>
      </c>
      <c r="EI12" s="86" t="s">
        <v>338</v>
      </c>
      <c r="EJ12" s="86" t="s">
        <v>338</v>
      </c>
      <c r="EK12" s="86" t="s">
        <v>340</v>
      </c>
      <c r="EL12" s="86" t="s">
        <v>340</v>
      </c>
      <c r="EM12" s="86" t="s">
        <v>338</v>
      </c>
      <c r="EN12" s="86" t="s">
        <v>338</v>
      </c>
      <c r="EO12" s="86" t="s">
        <v>338</v>
      </c>
      <c r="EP12" s="86" t="s">
        <v>338</v>
      </c>
      <c r="EQ12" s="86" t="s">
        <v>340</v>
      </c>
      <c r="ER12" s="86" t="s">
        <v>338</v>
      </c>
      <c r="ES12" s="86" t="s">
        <v>338</v>
      </c>
      <c r="ET12" s="86" t="s">
        <v>338</v>
      </c>
      <c r="EU12" s="86" t="s">
        <v>338</v>
      </c>
      <c r="EV12" s="86" t="s">
        <v>338</v>
      </c>
      <c r="EW12" s="86" t="s">
        <v>338</v>
      </c>
      <c r="EX12" s="86" t="s">
        <v>340</v>
      </c>
      <c r="EY12" s="86" t="s">
        <v>338</v>
      </c>
      <c r="EZ12" s="86" t="s">
        <v>338</v>
      </c>
      <c r="FA12" s="86" t="s">
        <v>338</v>
      </c>
      <c r="FB12" s="86" t="s">
        <v>338</v>
      </c>
      <c r="FC12" s="86" t="s">
        <v>338</v>
      </c>
      <c r="FD12" s="86" t="s">
        <v>338</v>
      </c>
      <c r="FE12" s="86" t="s">
        <v>338</v>
      </c>
      <c r="FF12" s="86" t="s">
        <v>338</v>
      </c>
      <c r="FG12" s="86" t="s">
        <v>340</v>
      </c>
      <c r="FH12" s="86" t="s">
        <v>338</v>
      </c>
      <c r="FI12" s="86" t="s">
        <v>340</v>
      </c>
      <c r="FJ12" s="86" t="s">
        <v>338</v>
      </c>
      <c r="FK12" s="86" t="s">
        <v>341</v>
      </c>
      <c r="FL12" s="86" t="s">
        <v>340</v>
      </c>
      <c r="FM12" s="86" t="s">
        <v>338</v>
      </c>
      <c r="FN12" s="86" t="s">
        <v>338</v>
      </c>
      <c r="FO12" s="86" t="s">
        <v>338</v>
      </c>
      <c r="FP12" s="86" t="s">
        <v>338</v>
      </c>
      <c r="FQ12" s="86" t="s">
        <v>340</v>
      </c>
      <c r="FR12" s="86" t="s">
        <v>338</v>
      </c>
      <c r="FS12" s="86" t="s">
        <v>338</v>
      </c>
      <c r="FT12" s="86" t="s">
        <v>338</v>
      </c>
      <c r="FU12" s="86" t="s">
        <v>338</v>
      </c>
      <c r="FV12" s="86" t="s">
        <v>338</v>
      </c>
      <c r="FW12" s="86" t="s">
        <v>338</v>
      </c>
      <c r="FX12" s="86" t="s">
        <v>338</v>
      </c>
      <c r="FY12" s="86" t="s">
        <v>338</v>
      </c>
      <c r="FZ12" s="86" t="s">
        <v>341</v>
      </c>
    </row>
    <row r="13" spans="1:182" x14ac:dyDescent="0.25">
      <c r="A13" s="86"/>
      <c r="B13" s="225" t="s">
        <v>796</v>
      </c>
      <c r="C13" s="225" t="s">
        <v>485</v>
      </c>
      <c r="D13" s="86" t="s">
        <v>334</v>
      </c>
      <c r="E13" s="86" t="s">
        <v>480</v>
      </c>
      <c r="F13" s="86" t="s">
        <v>329</v>
      </c>
      <c r="G13" s="86" t="s">
        <v>481</v>
      </c>
      <c r="H13" s="86" t="s">
        <v>482</v>
      </c>
      <c r="I13" s="224" t="s">
        <v>337</v>
      </c>
      <c r="J13" s="223" t="s">
        <v>508</v>
      </c>
      <c r="K13" s="86" t="s">
        <v>338</v>
      </c>
      <c r="L13" s="86" t="s">
        <v>338</v>
      </c>
      <c r="M13" s="86" t="s">
        <v>340</v>
      </c>
      <c r="N13" s="86" t="s">
        <v>338</v>
      </c>
      <c r="O13" s="86" t="s">
        <v>338</v>
      </c>
      <c r="P13" s="86" t="s">
        <v>338</v>
      </c>
      <c r="Q13" s="86" t="s">
        <v>340</v>
      </c>
      <c r="R13" s="86" t="s">
        <v>338</v>
      </c>
      <c r="S13" s="86" t="s">
        <v>340</v>
      </c>
      <c r="T13" s="86" t="s">
        <v>340</v>
      </c>
      <c r="U13" s="86" t="s">
        <v>340</v>
      </c>
      <c r="V13" s="86" t="s">
        <v>338</v>
      </c>
      <c r="W13" s="86" t="s">
        <v>338</v>
      </c>
      <c r="X13" s="86" t="s">
        <v>338</v>
      </c>
      <c r="Y13" s="86" t="s">
        <v>338</v>
      </c>
      <c r="Z13" s="86" t="s">
        <v>338</v>
      </c>
      <c r="AA13" s="86" t="s">
        <v>338</v>
      </c>
      <c r="AB13" s="86" t="s">
        <v>338</v>
      </c>
      <c r="AC13" s="86" t="s">
        <v>338</v>
      </c>
      <c r="AD13" s="86" t="s">
        <v>341</v>
      </c>
      <c r="AE13" s="86" t="s">
        <v>341</v>
      </c>
      <c r="AF13" s="86" t="s">
        <v>340</v>
      </c>
      <c r="AG13" s="86" t="s">
        <v>338</v>
      </c>
      <c r="AH13" s="86" t="s">
        <v>340</v>
      </c>
      <c r="AI13" s="86" t="s">
        <v>338</v>
      </c>
      <c r="AJ13" s="86" t="s">
        <v>338</v>
      </c>
      <c r="AK13" s="86" t="s">
        <v>338</v>
      </c>
      <c r="AL13" s="86" t="s">
        <v>340</v>
      </c>
      <c r="AM13" s="86" t="s">
        <v>338</v>
      </c>
      <c r="AN13" s="86" t="s">
        <v>340</v>
      </c>
      <c r="AO13" s="86" t="s">
        <v>338</v>
      </c>
      <c r="AP13" s="86" t="s">
        <v>338</v>
      </c>
      <c r="AQ13" s="86" t="s">
        <v>338</v>
      </c>
      <c r="AR13" s="86" t="s">
        <v>338</v>
      </c>
      <c r="AS13" s="86" t="s">
        <v>338</v>
      </c>
      <c r="AT13" s="86" t="s">
        <v>341</v>
      </c>
      <c r="AU13" s="86" t="s">
        <v>338</v>
      </c>
      <c r="AV13" s="86" t="s">
        <v>338</v>
      </c>
      <c r="AW13" s="86" t="s">
        <v>340</v>
      </c>
      <c r="AX13" s="86" t="s">
        <v>338</v>
      </c>
      <c r="AY13" s="86" t="s">
        <v>338</v>
      </c>
      <c r="AZ13" s="86" t="s">
        <v>934</v>
      </c>
      <c r="BA13" s="86" t="s">
        <v>934</v>
      </c>
      <c r="BB13" s="223" t="s">
        <v>893</v>
      </c>
      <c r="BC13" s="86" t="s">
        <v>338</v>
      </c>
      <c r="BD13" s="86" t="s">
        <v>338</v>
      </c>
      <c r="BE13" s="86" t="s">
        <v>340</v>
      </c>
      <c r="BF13" s="86" t="s">
        <v>338</v>
      </c>
      <c r="BG13" s="86" t="s">
        <v>338</v>
      </c>
      <c r="BH13" s="86" t="s">
        <v>338</v>
      </c>
      <c r="BI13" s="86" t="s">
        <v>340</v>
      </c>
      <c r="BJ13" s="86" t="s">
        <v>338</v>
      </c>
      <c r="BK13" s="86" t="s">
        <v>340</v>
      </c>
      <c r="BL13" s="86" t="s">
        <v>340</v>
      </c>
      <c r="BM13" s="86" t="s">
        <v>338</v>
      </c>
      <c r="BN13" s="86" t="s">
        <v>338</v>
      </c>
      <c r="BO13" s="86" t="s">
        <v>338</v>
      </c>
      <c r="BP13" s="86" t="s">
        <v>338</v>
      </c>
      <c r="BQ13" s="86" t="s">
        <v>338</v>
      </c>
      <c r="BR13" s="86" t="s">
        <v>340</v>
      </c>
      <c r="BS13" s="86" t="s">
        <v>338</v>
      </c>
      <c r="BT13" s="86" t="s">
        <v>340</v>
      </c>
      <c r="BU13" s="86" t="s">
        <v>338</v>
      </c>
      <c r="BV13" s="86" t="s">
        <v>338</v>
      </c>
      <c r="BW13" s="86" t="s">
        <v>341</v>
      </c>
      <c r="BX13" s="86" t="s">
        <v>338</v>
      </c>
      <c r="BY13" s="86" t="s">
        <v>338</v>
      </c>
      <c r="BZ13" s="86" t="s">
        <v>338</v>
      </c>
      <c r="CA13" s="86" t="s">
        <v>338</v>
      </c>
      <c r="CB13" s="86" t="s">
        <v>338</v>
      </c>
      <c r="CC13" s="86" t="s">
        <v>338</v>
      </c>
      <c r="CD13" s="86" t="s">
        <v>338</v>
      </c>
      <c r="CE13" s="86" t="s">
        <v>338</v>
      </c>
      <c r="CF13" s="86" t="s">
        <v>338</v>
      </c>
      <c r="CG13" s="86" t="s">
        <v>338</v>
      </c>
      <c r="CH13" s="86" t="s">
        <v>338</v>
      </c>
      <c r="CI13" s="86" t="s">
        <v>338</v>
      </c>
      <c r="CJ13" s="86" t="s">
        <v>338</v>
      </c>
      <c r="CK13" s="86" t="s">
        <v>338</v>
      </c>
      <c r="CL13" s="86" t="s">
        <v>340</v>
      </c>
      <c r="CM13" s="86" t="s">
        <v>338</v>
      </c>
      <c r="CN13" s="86" t="s">
        <v>341</v>
      </c>
      <c r="CO13" s="86" t="s">
        <v>338</v>
      </c>
      <c r="CP13" s="86" t="s">
        <v>338</v>
      </c>
      <c r="CQ13" s="86" t="s">
        <v>338</v>
      </c>
      <c r="CR13" s="86" t="s">
        <v>338</v>
      </c>
      <c r="CS13" s="86" t="s">
        <v>338</v>
      </c>
      <c r="CT13" s="86" t="s">
        <v>338</v>
      </c>
      <c r="CU13" s="86" t="s">
        <v>338</v>
      </c>
      <c r="CV13" s="86" t="s">
        <v>340</v>
      </c>
      <c r="CW13" s="86" t="s">
        <v>341</v>
      </c>
      <c r="CX13" s="86" t="s">
        <v>338</v>
      </c>
      <c r="CY13" s="86" t="s">
        <v>338</v>
      </c>
      <c r="CZ13" s="86" t="s">
        <v>341</v>
      </c>
      <c r="DA13" s="86" t="s">
        <v>338</v>
      </c>
      <c r="DB13" s="86" t="s">
        <v>341</v>
      </c>
      <c r="DC13" s="86" t="s">
        <v>338</v>
      </c>
      <c r="DD13" s="86" t="s">
        <v>340</v>
      </c>
      <c r="DE13" s="86" t="s">
        <v>338</v>
      </c>
      <c r="DF13" s="86" t="s">
        <v>340</v>
      </c>
      <c r="DG13" s="86" t="s">
        <v>338</v>
      </c>
      <c r="DH13" s="86" t="s">
        <v>341</v>
      </c>
      <c r="DI13" s="86" t="s">
        <v>338</v>
      </c>
      <c r="DJ13" s="86" t="s">
        <v>341</v>
      </c>
      <c r="DK13" s="86" t="s">
        <v>341</v>
      </c>
      <c r="DL13" s="86" t="s">
        <v>341</v>
      </c>
      <c r="DM13" s="86" t="s">
        <v>340</v>
      </c>
      <c r="DN13" s="86" t="s">
        <v>338</v>
      </c>
      <c r="DO13" s="86" t="s">
        <v>338</v>
      </c>
      <c r="DP13" s="86" t="s">
        <v>338</v>
      </c>
      <c r="DQ13" s="86" t="s">
        <v>338</v>
      </c>
      <c r="DR13" s="86" t="s">
        <v>338</v>
      </c>
      <c r="DS13" s="86" t="s">
        <v>338</v>
      </c>
      <c r="DT13" s="86" t="s">
        <v>341</v>
      </c>
      <c r="DU13" s="86" t="s">
        <v>341</v>
      </c>
      <c r="DV13" s="86" t="s">
        <v>340</v>
      </c>
      <c r="DW13" s="86" t="s">
        <v>341</v>
      </c>
      <c r="DX13" s="86" t="s">
        <v>338</v>
      </c>
      <c r="DY13" s="86" t="s">
        <v>338</v>
      </c>
      <c r="DZ13" s="86" t="s">
        <v>338</v>
      </c>
      <c r="EA13" s="86" t="s">
        <v>340</v>
      </c>
      <c r="EB13" s="86" t="s">
        <v>338</v>
      </c>
      <c r="EC13" s="86" t="s">
        <v>338</v>
      </c>
      <c r="ED13" s="86" t="s">
        <v>338</v>
      </c>
      <c r="EE13" s="86" t="s">
        <v>338</v>
      </c>
      <c r="EF13" s="86" t="s">
        <v>338</v>
      </c>
      <c r="EG13" s="86" t="s">
        <v>340</v>
      </c>
      <c r="EH13" s="86" t="s">
        <v>338</v>
      </c>
      <c r="EI13" s="86" t="s">
        <v>338</v>
      </c>
      <c r="EJ13" s="86" t="s">
        <v>338</v>
      </c>
      <c r="EK13" s="86" t="s">
        <v>340</v>
      </c>
      <c r="EL13" s="86" t="s">
        <v>340</v>
      </c>
      <c r="EM13" s="86" t="s">
        <v>338</v>
      </c>
      <c r="EN13" s="86" t="s">
        <v>338</v>
      </c>
      <c r="EO13" s="86" t="s">
        <v>338</v>
      </c>
      <c r="EP13" s="86" t="s">
        <v>338</v>
      </c>
      <c r="EQ13" s="86" t="s">
        <v>340</v>
      </c>
      <c r="ER13" s="86" t="s">
        <v>338</v>
      </c>
      <c r="ES13" s="86" t="s">
        <v>338</v>
      </c>
      <c r="ET13" s="86" t="s">
        <v>338</v>
      </c>
      <c r="EU13" s="86" t="s">
        <v>338</v>
      </c>
      <c r="EV13" s="86" t="s">
        <v>338</v>
      </c>
      <c r="EW13" s="86" t="s">
        <v>338</v>
      </c>
      <c r="EX13" s="86" t="s">
        <v>340</v>
      </c>
      <c r="EY13" s="86" t="s">
        <v>338</v>
      </c>
      <c r="EZ13" s="86" t="s">
        <v>338</v>
      </c>
      <c r="FA13" s="86" t="s">
        <v>338</v>
      </c>
      <c r="FB13" s="86" t="s">
        <v>338</v>
      </c>
      <c r="FC13" s="86" t="s">
        <v>338</v>
      </c>
      <c r="FD13" s="86" t="s">
        <v>338</v>
      </c>
      <c r="FE13" s="86" t="s">
        <v>338</v>
      </c>
      <c r="FF13" s="86" t="s">
        <v>338</v>
      </c>
      <c r="FG13" s="86" t="s">
        <v>340</v>
      </c>
      <c r="FH13" s="86" t="s">
        <v>338</v>
      </c>
      <c r="FI13" s="86" t="s">
        <v>340</v>
      </c>
      <c r="FJ13" s="86" t="s">
        <v>338</v>
      </c>
      <c r="FK13" s="86" t="s">
        <v>341</v>
      </c>
      <c r="FL13" s="86" t="s">
        <v>340</v>
      </c>
      <c r="FM13" s="86" t="s">
        <v>338</v>
      </c>
      <c r="FN13" s="86" t="s">
        <v>338</v>
      </c>
      <c r="FO13" s="86" t="s">
        <v>338</v>
      </c>
      <c r="FP13" s="86" t="s">
        <v>338</v>
      </c>
      <c r="FQ13" s="86" t="s">
        <v>340</v>
      </c>
      <c r="FR13" s="86" t="s">
        <v>338</v>
      </c>
      <c r="FS13" s="86" t="s">
        <v>338</v>
      </c>
      <c r="FT13" s="86" t="s">
        <v>338</v>
      </c>
      <c r="FU13" s="86" t="s">
        <v>338</v>
      </c>
      <c r="FV13" s="86" t="s">
        <v>338</v>
      </c>
      <c r="FW13" s="86" t="s">
        <v>338</v>
      </c>
      <c r="FX13" s="86" t="s">
        <v>338</v>
      </c>
      <c r="FY13" s="86" t="s">
        <v>338</v>
      </c>
      <c r="FZ13" s="86" t="s">
        <v>341</v>
      </c>
    </row>
    <row r="14" spans="1:182" x14ac:dyDescent="0.25">
      <c r="A14" s="86"/>
      <c r="B14" s="225" t="s">
        <v>798</v>
      </c>
      <c r="C14" s="225" t="s">
        <v>485</v>
      </c>
      <c r="D14" s="86" t="s">
        <v>335</v>
      </c>
      <c r="E14" s="86" t="s">
        <v>939</v>
      </c>
      <c r="F14" s="86" t="s">
        <v>426</v>
      </c>
      <c r="G14" s="86" t="s">
        <v>481</v>
      </c>
      <c r="H14" s="86" t="s">
        <v>482</v>
      </c>
      <c r="I14" s="224" t="s">
        <v>940</v>
      </c>
      <c r="J14" s="223" t="s">
        <v>508</v>
      </c>
      <c r="K14" s="86" t="s">
        <v>338</v>
      </c>
      <c r="L14" s="86" t="s">
        <v>338</v>
      </c>
      <c r="M14" s="86" t="s">
        <v>340</v>
      </c>
      <c r="N14" s="86" t="s">
        <v>338</v>
      </c>
      <c r="O14" s="86" t="s">
        <v>338</v>
      </c>
      <c r="P14" s="86" t="s">
        <v>338</v>
      </c>
      <c r="Q14" s="86" t="s">
        <v>340</v>
      </c>
      <c r="R14" s="86" t="s">
        <v>338</v>
      </c>
      <c r="S14" s="86" t="s">
        <v>340</v>
      </c>
      <c r="T14" s="86" t="s">
        <v>340</v>
      </c>
      <c r="U14" s="86" t="s">
        <v>340</v>
      </c>
      <c r="V14" s="86" t="s">
        <v>338</v>
      </c>
      <c r="W14" s="86" t="s">
        <v>338</v>
      </c>
      <c r="X14" s="86" t="s">
        <v>338</v>
      </c>
      <c r="Y14" s="86" t="s">
        <v>338</v>
      </c>
      <c r="Z14" s="86" t="s">
        <v>338</v>
      </c>
      <c r="AA14" s="86" t="s">
        <v>338</v>
      </c>
      <c r="AB14" s="86" t="s">
        <v>338</v>
      </c>
      <c r="AC14" s="86" t="s">
        <v>338</v>
      </c>
      <c r="AD14" s="86" t="s">
        <v>341</v>
      </c>
      <c r="AE14" s="86" t="s">
        <v>341</v>
      </c>
      <c r="AF14" s="86" t="s">
        <v>340</v>
      </c>
      <c r="AG14" s="86" t="s">
        <v>338</v>
      </c>
      <c r="AH14" s="86" t="s">
        <v>340</v>
      </c>
      <c r="AI14" s="86" t="s">
        <v>338</v>
      </c>
      <c r="AJ14" s="86" t="s">
        <v>338</v>
      </c>
      <c r="AK14" s="86" t="s">
        <v>338</v>
      </c>
      <c r="AL14" s="86" t="s">
        <v>340</v>
      </c>
      <c r="AM14" s="86" t="s">
        <v>338</v>
      </c>
      <c r="AN14" s="86" t="s">
        <v>340</v>
      </c>
      <c r="AO14" s="86" t="s">
        <v>338</v>
      </c>
      <c r="AP14" s="86" t="s">
        <v>338</v>
      </c>
      <c r="AQ14" s="86" t="s">
        <v>338</v>
      </c>
      <c r="AR14" s="86" t="s">
        <v>338</v>
      </c>
      <c r="AS14" s="86" t="s">
        <v>338</v>
      </c>
      <c r="AT14" s="86" t="s">
        <v>341</v>
      </c>
      <c r="AU14" s="86" t="s">
        <v>338</v>
      </c>
      <c r="AV14" s="86" t="s">
        <v>338</v>
      </c>
      <c r="AW14" s="86" t="s">
        <v>340</v>
      </c>
      <c r="AX14" s="86" t="s">
        <v>338</v>
      </c>
      <c r="AY14" s="86" t="s">
        <v>338</v>
      </c>
      <c r="AZ14" s="86" t="s">
        <v>934</v>
      </c>
      <c r="BA14" s="86" t="s">
        <v>934</v>
      </c>
      <c r="BB14" s="223" t="s">
        <v>893</v>
      </c>
      <c r="BC14" s="86" t="s">
        <v>338</v>
      </c>
      <c r="BD14" s="86" t="s">
        <v>338</v>
      </c>
      <c r="BE14" s="86" t="s">
        <v>340</v>
      </c>
      <c r="BF14" s="86" t="s">
        <v>338</v>
      </c>
      <c r="BG14" s="86" t="s">
        <v>338</v>
      </c>
      <c r="BH14" s="86" t="s">
        <v>338</v>
      </c>
      <c r="BI14" s="86" t="s">
        <v>340</v>
      </c>
      <c r="BJ14" s="86" t="s">
        <v>338</v>
      </c>
      <c r="BK14" s="86" t="s">
        <v>340</v>
      </c>
      <c r="BL14" s="86" t="s">
        <v>340</v>
      </c>
      <c r="BM14" s="86" t="s">
        <v>338</v>
      </c>
      <c r="BN14" s="86" t="s">
        <v>338</v>
      </c>
      <c r="BO14" s="86" t="s">
        <v>338</v>
      </c>
      <c r="BP14" s="86" t="s">
        <v>338</v>
      </c>
      <c r="BQ14" s="86" t="s">
        <v>338</v>
      </c>
      <c r="BR14" s="86" t="s">
        <v>340</v>
      </c>
      <c r="BS14" s="86" t="s">
        <v>338</v>
      </c>
      <c r="BT14" s="86" t="s">
        <v>340</v>
      </c>
      <c r="BU14" s="86" t="s">
        <v>338</v>
      </c>
      <c r="BV14" s="86" t="s">
        <v>338</v>
      </c>
      <c r="BW14" s="86" t="s">
        <v>341</v>
      </c>
      <c r="BX14" s="86" t="s">
        <v>338</v>
      </c>
      <c r="BY14" s="86" t="s">
        <v>338</v>
      </c>
      <c r="BZ14" s="86" t="s">
        <v>338</v>
      </c>
      <c r="CA14" s="86" t="s">
        <v>338</v>
      </c>
      <c r="CB14" s="86" t="s">
        <v>338</v>
      </c>
      <c r="CC14" s="86" t="s">
        <v>338</v>
      </c>
      <c r="CD14" s="86" t="s">
        <v>338</v>
      </c>
      <c r="CE14" s="86" t="s">
        <v>338</v>
      </c>
      <c r="CF14" s="86" t="s">
        <v>338</v>
      </c>
      <c r="CG14" s="86" t="s">
        <v>338</v>
      </c>
      <c r="CH14" s="86" t="s">
        <v>338</v>
      </c>
      <c r="CI14" s="86" t="s">
        <v>338</v>
      </c>
      <c r="CJ14" s="86" t="s">
        <v>338</v>
      </c>
      <c r="CK14" s="86" t="s">
        <v>338</v>
      </c>
      <c r="CL14" s="86" t="s">
        <v>338</v>
      </c>
      <c r="CM14" s="86" t="s">
        <v>338</v>
      </c>
      <c r="CN14" s="86" t="s">
        <v>341</v>
      </c>
      <c r="CO14" s="86" t="s">
        <v>338</v>
      </c>
      <c r="CP14" s="86" t="s">
        <v>338</v>
      </c>
      <c r="CQ14" s="86" t="s">
        <v>338</v>
      </c>
      <c r="CR14" s="86" t="s">
        <v>338</v>
      </c>
      <c r="CS14" s="86" t="s">
        <v>338</v>
      </c>
      <c r="CT14" s="86" t="s">
        <v>338</v>
      </c>
      <c r="CU14" s="86" t="s">
        <v>338</v>
      </c>
      <c r="CV14" s="86" t="s">
        <v>340</v>
      </c>
      <c r="CW14" s="86" t="s">
        <v>341</v>
      </c>
      <c r="CX14" s="86" t="s">
        <v>338</v>
      </c>
      <c r="CY14" s="86" t="s">
        <v>338</v>
      </c>
      <c r="CZ14" s="86" t="s">
        <v>341</v>
      </c>
      <c r="DA14" s="86" t="s">
        <v>338</v>
      </c>
      <c r="DB14" s="86" t="s">
        <v>341</v>
      </c>
      <c r="DC14" s="86" t="s">
        <v>338</v>
      </c>
      <c r="DD14" s="86" t="s">
        <v>340</v>
      </c>
      <c r="DE14" s="86" t="s">
        <v>338</v>
      </c>
      <c r="DF14" s="86" t="s">
        <v>340</v>
      </c>
      <c r="DG14" s="86" t="s">
        <v>338</v>
      </c>
      <c r="DH14" s="86" t="s">
        <v>341</v>
      </c>
      <c r="DI14" s="86" t="s">
        <v>338</v>
      </c>
      <c r="DJ14" s="86" t="s">
        <v>338</v>
      </c>
      <c r="DK14" s="86" t="s">
        <v>338</v>
      </c>
      <c r="DL14" s="86" t="s">
        <v>338</v>
      </c>
      <c r="DM14" s="86" t="s">
        <v>340</v>
      </c>
      <c r="DN14" s="86" t="s">
        <v>338</v>
      </c>
      <c r="DO14" s="86" t="s">
        <v>338</v>
      </c>
      <c r="DP14" s="86" t="s">
        <v>338</v>
      </c>
      <c r="DQ14" s="86" t="s">
        <v>338</v>
      </c>
      <c r="DR14" s="86" t="s">
        <v>338</v>
      </c>
      <c r="DS14" s="86" t="s">
        <v>338</v>
      </c>
      <c r="DT14" s="86" t="s">
        <v>341</v>
      </c>
      <c r="DU14" s="86" t="s">
        <v>341</v>
      </c>
      <c r="DV14" s="86" t="s">
        <v>340</v>
      </c>
      <c r="DW14" s="86" t="s">
        <v>340</v>
      </c>
      <c r="DX14" s="86" t="s">
        <v>338</v>
      </c>
      <c r="DY14" s="86" t="s">
        <v>338</v>
      </c>
      <c r="DZ14" s="86" t="s">
        <v>338</v>
      </c>
      <c r="EA14" s="86" t="s">
        <v>340</v>
      </c>
      <c r="EB14" s="86" t="s">
        <v>338</v>
      </c>
      <c r="EC14" s="86" t="s">
        <v>338</v>
      </c>
      <c r="ED14" s="86" t="s">
        <v>338</v>
      </c>
      <c r="EE14" s="86" t="s">
        <v>338</v>
      </c>
      <c r="EF14" s="86" t="s">
        <v>338</v>
      </c>
      <c r="EG14" s="86" t="s">
        <v>340</v>
      </c>
      <c r="EH14" s="86" t="s">
        <v>338</v>
      </c>
      <c r="EI14" s="86" t="s">
        <v>338</v>
      </c>
      <c r="EJ14" s="86" t="s">
        <v>338</v>
      </c>
      <c r="EK14" s="86" t="s">
        <v>340</v>
      </c>
      <c r="EL14" s="86" t="s">
        <v>340</v>
      </c>
      <c r="EM14" s="86" t="s">
        <v>338</v>
      </c>
      <c r="EN14" s="86" t="s">
        <v>338</v>
      </c>
      <c r="EO14" s="86" t="s">
        <v>338</v>
      </c>
      <c r="EP14" s="86" t="s">
        <v>338</v>
      </c>
      <c r="EQ14" s="86" t="s">
        <v>340</v>
      </c>
      <c r="ER14" s="86" t="s">
        <v>338</v>
      </c>
      <c r="ES14" s="86" t="s">
        <v>338</v>
      </c>
      <c r="ET14" s="86" t="s">
        <v>338</v>
      </c>
      <c r="EU14" s="86" t="s">
        <v>338</v>
      </c>
      <c r="EV14" s="86" t="s">
        <v>338</v>
      </c>
      <c r="EW14" s="86" t="s">
        <v>338</v>
      </c>
      <c r="EX14" s="86" t="s">
        <v>340</v>
      </c>
      <c r="EY14" s="86" t="s">
        <v>338</v>
      </c>
      <c r="EZ14" s="86" t="s">
        <v>338</v>
      </c>
      <c r="FA14" s="86" t="s">
        <v>338</v>
      </c>
      <c r="FB14" s="86" t="s">
        <v>338</v>
      </c>
      <c r="FC14" s="86" t="s">
        <v>338</v>
      </c>
      <c r="FD14" s="86" t="s">
        <v>338</v>
      </c>
      <c r="FE14" s="86" t="s">
        <v>338</v>
      </c>
      <c r="FF14" s="86" t="s">
        <v>338</v>
      </c>
      <c r="FG14" s="86" t="s">
        <v>340</v>
      </c>
      <c r="FH14" s="86" t="s">
        <v>338</v>
      </c>
      <c r="FI14" s="86" t="s">
        <v>340</v>
      </c>
      <c r="FJ14" s="86" t="s">
        <v>338</v>
      </c>
      <c r="FK14" s="86" t="s">
        <v>341</v>
      </c>
      <c r="FL14" s="86" t="s">
        <v>340</v>
      </c>
      <c r="FM14" s="86" t="s">
        <v>338</v>
      </c>
      <c r="FN14" s="86" t="s">
        <v>338</v>
      </c>
      <c r="FO14" s="86" t="s">
        <v>338</v>
      </c>
      <c r="FP14" s="86" t="s">
        <v>338</v>
      </c>
      <c r="FQ14" s="86" t="s">
        <v>340</v>
      </c>
      <c r="FR14" s="86" t="s">
        <v>338</v>
      </c>
      <c r="FS14" s="86" t="s">
        <v>338</v>
      </c>
      <c r="FT14" s="86" t="s">
        <v>338</v>
      </c>
      <c r="FU14" s="86" t="s">
        <v>338</v>
      </c>
      <c r="FV14" s="86" t="s">
        <v>338</v>
      </c>
      <c r="FW14" s="86" t="s">
        <v>338</v>
      </c>
      <c r="FX14" s="86" t="s">
        <v>338</v>
      </c>
      <c r="FY14" s="86" t="s">
        <v>338</v>
      </c>
      <c r="FZ14" s="86" t="s">
        <v>341</v>
      </c>
    </row>
    <row r="15" spans="1:182" x14ac:dyDescent="0.25">
      <c r="A15" s="86"/>
      <c r="B15" s="225" t="s">
        <v>799</v>
      </c>
      <c r="C15" s="225" t="s">
        <v>485</v>
      </c>
      <c r="D15" s="86" t="s">
        <v>335</v>
      </c>
      <c r="E15" s="86" t="s">
        <v>939</v>
      </c>
      <c r="F15" s="86" t="s">
        <v>426</v>
      </c>
      <c r="G15" s="86" t="s">
        <v>481</v>
      </c>
      <c r="H15" s="86" t="s">
        <v>482</v>
      </c>
      <c r="I15" s="224" t="s">
        <v>941</v>
      </c>
      <c r="J15" s="223" t="s">
        <v>508</v>
      </c>
      <c r="K15" s="86" t="s">
        <v>338</v>
      </c>
      <c r="L15" s="86" t="s">
        <v>338</v>
      </c>
      <c r="M15" s="86" t="s">
        <v>340</v>
      </c>
      <c r="N15" s="86" t="s">
        <v>338</v>
      </c>
      <c r="O15" s="86" t="s">
        <v>338</v>
      </c>
      <c r="P15" s="86" t="s">
        <v>338</v>
      </c>
      <c r="Q15" s="86" t="s">
        <v>340</v>
      </c>
      <c r="R15" s="86" t="s">
        <v>338</v>
      </c>
      <c r="S15" s="86" t="s">
        <v>340</v>
      </c>
      <c r="T15" s="86" t="s">
        <v>340</v>
      </c>
      <c r="U15" s="86" t="s">
        <v>340</v>
      </c>
      <c r="V15" s="86" t="s">
        <v>338</v>
      </c>
      <c r="W15" s="86" t="s">
        <v>338</v>
      </c>
      <c r="X15" s="86" t="s">
        <v>338</v>
      </c>
      <c r="Y15" s="86" t="s">
        <v>338</v>
      </c>
      <c r="Z15" s="86" t="s">
        <v>338</v>
      </c>
      <c r="AA15" s="86" t="s">
        <v>338</v>
      </c>
      <c r="AB15" s="86" t="s">
        <v>338</v>
      </c>
      <c r="AC15" s="86" t="s">
        <v>338</v>
      </c>
      <c r="AD15" s="86" t="s">
        <v>341</v>
      </c>
      <c r="AE15" s="86" t="s">
        <v>341</v>
      </c>
      <c r="AF15" s="86" t="s">
        <v>340</v>
      </c>
      <c r="AG15" s="86" t="s">
        <v>338</v>
      </c>
      <c r="AH15" s="86" t="s">
        <v>340</v>
      </c>
      <c r="AI15" s="86" t="s">
        <v>338</v>
      </c>
      <c r="AJ15" s="86" t="s">
        <v>338</v>
      </c>
      <c r="AK15" s="86" t="s">
        <v>338</v>
      </c>
      <c r="AL15" s="86" t="s">
        <v>340</v>
      </c>
      <c r="AM15" s="86" t="s">
        <v>338</v>
      </c>
      <c r="AN15" s="86" t="s">
        <v>340</v>
      </c>
      <c r="AO15" s="86" t="s">
        <v>338</v>
      </c>
      <c r="AP15" s="86" t="s">
        <v>338</v>
      </c>
      <c r="AQ15" s="86" t="s">
        <v>338</v>
      </c>
      <c r="AR15" s="86" t="s">
        <v>338</v>
      </c>
      <c r="AS15" s="86" t="s">
        <v>338</v>
      </c>
      <c r="AT15" s="86" t="s">
        <v>341</v>
      </c>
      <c r="AU15" s="86" t="s">
        <v>338</v>
      </c>
      <c r="AV15" s="86" t="s">
        <v>338</v>
      </c>
      <c r="AW15" s="86" t="s">
        <v>340</v>
      </c>
      <c r="AX15" s="86" t="s">
        <v>338</v>
      </c>
      <c r="AY15" s="86" t="s">
        <v>338</v>
      </c>
      <c r="AZ15" s="86" t="s">
        <v>934</v>
      </c>
      <c r="BA15" s="86" t="s">
        <v>934</v>
      </c>
      <c r="BB15" s="223" t="s">
        <v>893</v>
      </c>
      <c r="BC15" s="86" t="s">
        <v>338</v>
      </c>
      <c r="BD15" s="86" t="s">
        <v>338</v>
      </c>
      <c r="BE15" s="86" t="s">
        <v>340</v>
      </c>
      <c r="BF15" s="86" t="s">
        <v>338</v>
      </c>
      <c r="BG15" s="86" t="s">
        <v>338</v>
      </c>
      <c r="BH15" s="86" t="s">
        <v>338</v>
      </c>
      <c r="BI15" s="86" t="s">
        <v>340</v>
      </c>
      <c r="BJ15" s="86" t="s">
        <v>338</v>
      </c>
      <c r="BK15" s="86" t="s">
        <v>340</v>
      </c>
      <c r="BL15" s="86" t="s">
        <v>340</v>
      </c>
      <c r="BM15" s="86" t="s">
        <v>338</v>
      </c>
      <c r="BN15" s="86" t="s">
        <v>338</v>
      </c>
      <c r="BO15" s="86" t="s">
        <v>338</v>
      </c>
      <c r="BP15" s="86" t="s">
        <v>338</v>
      </c>
      <c r="BQ15" s="86" t="s">
        <v>338</v>
      </c>
      <c r="BR15" s="86" t="s">
        <v>340</v>
      </c>
      <c r="BS15" s="86" t="s">
        <v>338</v>
      </c>
      <c r="BT15" s="86" t="s">
        <v>340</v>
      </c>
      <c r="BU15" s="86" t="s">
        <v>338</v>
      </c>
      <c r="BV15" s="86" t="s">
        <v>338</v>
      </c>
      <c r="BW15" s="86" t="s">
        <v>341</v>
      </c>
      <c r="BX15" s="86" t="s">
        <v>338</v>
      </c>
      <c r="BY15" s="86" t="s">
        <v>338</v>
      </c>
      <c r="BZ15" s="86" t="s">
        <v>338</v>
      </c>
      <c r="CA15" s="86" t="s">
        <v>338</v>
      </c>
      <c r="CB15" s="86" t="s">
        <v>338</v>
      </c>
      <c r="CC15" s="86" t="s">
        <v>338</v>
      </c>
      <c r="CD15" s="86" t="s">
        <v>338</v>
      </c>
      <c r="CE15" s="86" t="s">
        <v>338</v>
      </c>
      <c r="CF15" s="86" t="s">
        <v>338</v>
      </c>
      <c r="CG15" s="86" t="s">
        <v>338</v>
      </c>
      <c r="CH15" s="86" t="s">
        <v>338</v>
      </c>
      <c r="CI15" s="86" t="s">
        <v>338</v>
      </c>
      <c r="CJ15" s="86" t="s">
        <v>338</v>
      </c>
      <c r="CK15" s="86" t="s">
        <v>338</v>
      </c>
      <c r="CL15" s="86" t="s">
        <v>338</v>
      </c>
      <c r="CM15" s="86" t="s">
        <v>338</v>
      </c>
      <c r="CN15" s="86" t="s">
        <v>341</v>
      </c>
      <c r="CO15" s="86" t="s">
        <v>338</v>
      </c>
      <c r="CP15" s="86" t="s">
        <v>338</v>
      </c>
      <c r="CQ15" s="86" t="s">
        <v>338</v>
      </c>
      <c r="CR15" s="86" t="s">
        <v>338</v>
      </c>
      <c r="CS15" s="86" t="s">
        <v>338</v>
      </c>
      <c r="CT15" s="86" t="s">
        <v>338</v>
      </c>
      <c r="CU15" s="86" t="s">
        <v>338</v>
      </c>
      <c r="CV15" s="86" t="s">
        <v>340</v>
      </c>
      <c r="CW15" s="86" t="s">
        <v>341</v>
      </c>
      <c r="CX15" s="86" t="s">
        <v>338</v>
      </c>
      <c r="CY15" s="86" t="s">
        <v>338</v>
      </c>
      <c r="CZ15" s="86" t="s">
        <v>341</v>
      </c>
      <c r="DA15" s="86" t="s">
        <v>338</v>
      </c>
      <c r="DB15" s="86" t="s">
        <v>341</v>
      </c>
      <c r="DC15" s="86" t="s">
        <v>338</v>
      </c>
      <c r="DD15" s="86" t="s">
        <v>340</v>
      </c>
      <c r="DE15" s="86" t="s">
        <v>338</v>
      </c>
      <c r="DF15" s="86" t="s">
        <v>340</v>
      </c>
      <c r="DG15" s="86" t="s">
        <v>338</v>
      </c>
      <c r="DH15" s="86" t="s">
        <v>341</v>
      </c>
      <c r="DI15" s="86" t="s">
        <v>338</v>
      </c>
      <c r="DJ15" s="86" t="s">
        <v>338</v>
      </c>
      <c r="DK15" s="86" t="s">
        <v>338</v>
      </c>
      <c r="DL15" s="86" t="s">
        <v>338</v>
      </c>
      <c r="DM15" s="86" t="s">
        <v>340</v>
      </c>
      <c r="DN15" s="86" t="s">
        <v>338</v>
      </c>
      <c r="DO15" s="86" t="s">
        <v>338</v>
      </c>
      <c r="DP15" s="86" t="s">
        <v>338</v>
      </c>
      <c r="DQ15" s="86" t="s">
        <v>338</v>
      </c>
      <c r="DR15" s="86" t="s">
        <v>338</v>
      </c>
      <c r="DS15" s="86" t="s">
        <v>338</v>
      </c>
      <c r="DT15" s="86" t="s">
        <v>341</v>
      </c>
      <c r="DU15" s="86" t="s">
        <v>341</v>
      </c>
      <c r="DV15" s="86" t="s">
        <v>340</v>
      </c>
      <c r="DW15" s="86" t="s">
        <v>340</v>
      </c>
      <c r="DX15" s="86" t="s">
        <v>338</v>
      </c>
      <c r="DY15" s="86" t="s">
        <v>338</v>
      </c>
      <c r="DZ15" s="86" t="s">
        <v>338</v>
      </c>
      <c r="EA15" s="86" t="s">
        <v>340</v>
      </c>
      <c r="EB15" s="86" t="s">
        <v>338</v>
      </c>
      <c r="EC15" s="86" t="s">
        <v>338</v>
      </c>
      <c r="ED15" s="86" t="s">
        <v>338</v>
      </c>
      <c r="EE15" s="86" t="s">
        <v>338</v>
      </c>
      <c r="EF15" s="86" t="s">
        <v>338</v>
      </c>
      <c r="EG15" s="86" t="s">
        <v>340</v>
      </c>
      <c r="EH15" s="86" t="s">
        <v>338</v>
      </c>
      <c r="EI15" s="86" t="s">
        <v>338</v>
      </c>
      <c r="EJ15" s="86" t="s">
        <v>338</v>
      </c>
      <c r="EK15" s="86" t="s">
        <v>340</v>
      </c>
      <c r="EL15" s="86" t="s">
        <v>340</v>
      </c>
      <c r="EM15" s="86" t="s">
        <v>338</v>
      </c>
      <c r="EN15" s="86" t="s">
        <v>338</v>
      </c>
      <c r="EO15" s="86" t="s">
        <v>338</v>
      </c>
      <c r="EP15" s="86" t="s">
        <v>338</v>
      </c>
      <c r="EQ15" s="86" t="s">
        <v>340</v>
      </c>
      <c r="ER15" s="86" t="s">
        <v>338</v>
      </c>
      <c r="ES15" s="86" t="s">
        <v>338</v>
      </c>
      <c r="ET15" s="86" t="s">
        <v>338</v>
      </c>
      <c r="EU15" s="86" t="s">
        <v>338</v>
      </c>
      <c r="EV15" s="86" t="s">
        <v>338</v>
      </c>
      <c r="EW15" s="86" t="s">
        <v>338</v>
      </c>
      <c r="EX15" s="86" t="s">
        <v>340</v>
      </c>
      <c r="EY15" s="86" t="s">
        <v>338</v>
      </c>
      <c r="EZ15" s="86" t="s">
        <v>338</v>
      </c>
      <c r="FA15" s="86" t="s">
        <v>338</v>
      </c>
      <c r="FB15" s="86" t="s">
        <v>338</v>
      </c>
      <c r="FC15" s="86" t="s">
        <v>338</v>
      </c>
      <c r="FD15" s="86" t="s">
        <v>338</v>
      </c>
      <c r="FE15" s="86" t="s">
        <v>338</v>
      </c>
      <c r="FF15" s="86" t="s">
        <v>338</v>
      </c>
      <c r="FG15" s="86" t="s">
        <v>340</v>
      </c>
      <c r="FH15" s="86" t="s">
        <v>338</v>
      </c>
      <c r="FI15" s="86" t="s">
        <v>340</v>
      </c>
      <c r="FJ15" s="86" t="s">
        <v>338</v>
      </c>
      <c r="FK15" s="86" t="s">
        <v>341</v>
      </c>
      <c r="FL15" s="86" t="s">
        <v>340</v>
      </c>
      <c r="FM15" s="86" t="s">
        <v>338</v>
      </c>
      <c r="FN15" s="86" t="s">
        <v>338</v>
      </c>
      <c r="FO15" s="86" t="s">
        <v>338</v>
      </c>
      <c r="FP15" s="86" t="s">
        <v>338</v>
      </c>
      <c r="FQ15" s="86" t="s">
        <v>340</v>
      </c>
      <c r="FR15" s="86" t="s">
        <v>338</v>
      </c>
      <c r="FS15" s="86" t="s">
        <v>338</v>
      </c>
      <c r="FT15" s="86" t="s">
        <v>338</v>
      </c>
      <c r="FU15" s="86" t="s">
        <v>338</v>
      </c>
      <c r="FV15" s="86" t="s">
        <v>338</v>
      </c>
      <c r="FW15" s="86" t="s">
        <v>338</v>
      </c>
      <c r="FX15" s="86" t="s">
        <v>338</v>
      </c>
      <c r="FY15" s="86" t="s">
        <v>338</v>
      </c>
      <c r="FZ15" s="86" t="s">
        <v>341</v>
      </c>
    </row>
    <row r="16" spans="1:182" x14ac:dyDescent="0.25">
      <c r="A16" s="86"/>
      <c r="B16" s="225" t="s">
        <v>887</v>
      </c>
      <c r="C16" s="225" t="s">
        <v>485</v>
      </c>
      <c r="D16" s="86" t="s">
        <v>329</v>
      </c>
      <c r="E16" s="86" t="s">
        <v>939</v>
      </c>
      <c r="F16" s="86" t="s">
        <v>329</v>
      </c>
      <c r="G16" s="86" t="s">
        <v>483</v>
      </c>
      <c r="H16" s="86" t="s">
        <v>482</v>
      </c>
      <c r="I16" s="224" t="s">
        <v>337</v>
      </c>
      <c r="J16" s="223" t="s">
        <v>508</v>
      </c>
      <c r="K16" s="86" t="s">
        <v>338</v>
      </c>
      <c r="L16" s="86" t="s">
        <v>338</v>
      </c>
      <c r="M16" s="86" t="s">
        <v>340</v>
      </c>
      <c r="N16" s="86" t="s">
        <v>338</v>
      </c>
      <c r="O16" s="86" t="s">
        <v>338</v>
      </c>
      <c r="P16" s="86" t="s">
        <v>338</v>
      </c>
      <c r="Q16" s="86" t="s">
        <v>340</v>
      </c>
      <c r="R16" s="86" t="s">
        <v>338</v>
      </c>
      <c r="S16" s="86" t="s">
        <v>340</v>
      </c>
      <c r="T16" s="86" t="s">
        <v>340</v>
      </c>
      <c r="U16" s="86" t="s">
        <v>340</v>
      </c>
      <c r="V16" s="86" t="s">
        <v>338</v>
      </c>
      <c r="W16" s="86" t="s">
        <v>338</v>
      </c>
      <c r="X16" s="86" t="s">
        <v>338</v>
      </c>
      <c r="Y16" s="86" t="s">
        <v>338</v>
      </c>
      <c r="Z16" s="86" t="s">
        <v>338</v>
      </c>
      <c r="AA16" s="86" t="s">
        <v>338</v>
      </c>
      <c r="AB16" s="86" t="s">
        <v>338</v>
      </c>
      <c r="AC16" s="86" t="s">
        <v>338</v>
      </c>
      <c r="AD16" s="86" t="s">
        <v>341</v>
      </c>
      <c r="AE16" s="86" t="s">
        <v>341</v>
      </c>
      <c r="AF16" s="86" t="s">
        <v>340</v>
      </c>
      <c r="AG16" s="86" t="s">
        <v>338</v>
      </c>
      <c r="AH16" s="86" t="s">
        <v>340</v>
      </c>
      <c r="AI16" s="86" t="s">
        <v>338</v>
      </c>
      <c r="AJ16" s="86" t="s">
        <v>338</v>
      </c>
      <c r="AK16" s="86" t="s">
        <v>338</v>
      </c>
      <c r="AL16" s="86" t="s">
        <v>340</v>
      </c>
      <c r="AM16" s="86" t="s">
        <v>338</v>
      </c>
      <c r="AN16" s="86" t="s">
        <v>340</v>
      </c>
      <c r="AO16" s="86" t="s">
        <v>338</v>
      </c>
      <c r="AP16" s="86" t="s">
        <v>338</v>
      </c>
      <c r="AQ16" s="86" t="s">
        <v>338</v>
      </c>
      <c r="AR16" s="86" t="s">
        <v>338</v>
      </c>
      <c r="AS16" s="86" t="s">
        <v>338</v>
      </c>
      <c r="AT16" s="86" t="s">
        <v>341</v>
      </c>
      <c r="AU16" s="86" t="s">
        <v>338</v>
      </c>
      <c r="AV16" s="86" t="s">
        <v>338</v>
      </c>
      <c r="AW16" s="86" t="s">
        <v>340</v>
      </c>
      <c r="AX16" s="86" t="s">
        <v>338</v>
      </c>
      <c r="AY16" s="86" t="s">
        <v>338</v>
      </c>
      <c r="AZ16" s="86" t="s">
        <v>934</v>
      </c>
      <c r="BA16" s="86" t="s">
        <v>934</v>
      </c>
      <c r="BB16" s="223" t="s">
        <v>893</v>
      </c>
      <c r="BC16" s="86" t="s">
        <v>338</v>
      </c>
      <c r="BD16" s="86" t="s">
        <v>338</v>
      </c>
      <c r="BE16" s="86" t="s">
        <v>340</v>
      </c>
      <c r="BF16" s="86" t="s">
        <v>338</v>
      </c>
      <c r="BG16" s="86" t="s">
        <v>338</v>
      </c>
      <c r="BH16" s="86" t="s">
        <v>338</v>
      </c>
      <c r="BI16" s="86" t="s">
        <v>340</v>
      </c>
      <c r="BJ16" s="86" t="s">
        <v>338</v>
      </c>
      <c r="BK16" s="86" t="s">
        <v>340</v>
      </c>
      <c r="BL16" s="86" t="s">
        <v>340</v>
      </c>
      <c r="BM16" s="86" t="s">
        <v>338</v>
      </c>
      <c r="BN16" s="86" t="s">
        <v>338</v>
      </c>
      <c r="BO16" s="86" t="s">
        <v>338</v>
      </c>
      <c r="BP16" s="86" t="s">
        <v>338</v>
      </c>
      <c r="BQ16" s="86" t="s">
        <v>338</v>
      </c>
      <c r="BR16" s="86" t="s">
        <v>340</v>
      </c>
      <c r="BS16" s="86" t="s">
        <v>338</v>
      </c>
      <c r="BT16" s="86" t="s">
        <v>340</v>
      </c>
      <c r="BU16" s="86" t="s">
        <v>338</v>
      </c>
      <c r="BV16" s="86" t="s">
        <v>338</v>
      </c>
      <c r="BW16" s="86" t="s">
        <v>341</v>
      </c>
      <c r="BX16" s="86" t="s">
        <v>338</v>
      </c>
      <c r="BY16" s="86" t="s">
        <v>338</v>
      </c>
      <c r="BZ16" s="86" t="s">
        <v>338</v>
      </c>
      <c r="CA16" s="86" t="s">
        <v>338</v>
      </c>
      <c r="CB16" s="86" t="s">
        <v>338</v>
      </c>
      <c r="CC16" s="86" t="s">
        <v>338</v>
      </c>
      <c r="CD16" s="86" t="s">
        <v>338</v>
      </c>
      <c r="CE16" s="86" t="s">
        <v>338</v>
      </c>
      <c r="CF16" s="86" t="s">
        <v>338</v>
      </c>
      <c r="CG16" s="86" t="s">
        <v>338</v>
      </c>
      <c r="CH16" s="86" t="s">
        <v>338</v>
      </c>
      <c r="CI16" s="86" t="s">
        <v>338</v>
      </c>
      <c r="CJ16" s="86" t="s">
        <v>338</v>
      </c>
      <c r="CK16" s="86" t="s">
        <v>338</v>
      </c>
      <c r="CL16" s="86" t="s">
        <v>338</v>
      </c>
      <c r="CM16" s="86" t="s">
        <v>338</v>
      </c>
      <c r="CN16" s="86" t="s">
        <v>341</v>
      </c>
      <c r="CO16" s="86" t="s">
        <v>338</v>
      </c>
      <c r="CP16" s="86" t="s">
        <v>338</v>
      </c>
      <c r="CQ16" s="86" t="s">
        <v>338</v>
      </c>
      <c r="CR16" s="86" t="s">
        <v>338</v>
      </c>
      <c r="CS16" s="86" t="s">
        <v>338</v>
      </c>
      <c r="CT16" s="86" t="s">
        <v>338</v>
      </c>
      <c r="CU16" s="86" t="s">
        <v>338</v>
      </c>
      <c r="CV16" s="86" t="s">
        <v>340</v>
      </c>
      <c r="CW16" s="86" t="s">
        <v>341</v>
      </c>
      <c r="CX16" s="86" t="s">
        <v>338</v>
      </c>
      <c r="CY16" s="86" t="s">
        <v>338</v>
      </c>
      <c r="CZ16" s="86" t="s">
        <v>341</v>
      </c>
      <c r="DA16" s="86" t="s">
        <v>338</v>
      </c>
      <c r="DB16" s="86" t="s">
        <v>341</v>
      </c>
      <c r="DC16" s="86" t="s">
        <v>338</v>
      </c>
      <c r="DD16" s="86" t="s">
        <v>340</v>
      </c>
      <c r="DE16" s="86" t="s">
        <v>338</v>
      </c>
      <c r="DF16" s="86" t="s">
        <v>340</v>
      </c>
      <c r="DG16" s="86" t="s">
        <v>338</v>
      </c>
      <c r="DH16" s="86" t="s">
        <v>341</v>
      </c>
      <c r="DI16" s="86" t="s">
        <v>338</v>
      </c>
      <c r="DJ16" s="86" t="s">
        <v>338</v>
      </c>
      <c r="DK16" s="86" t="s">
        <v>338</v>
      </c>
      <c r="DL16" s="86" t="s">
        <v>338</v>
      </c>
      <c r="DM16" s="86" t="s">
        <v>340</v>
      </c>
      <c r="DN16" s="86" t="s">
        <v>338</v>
      </c>
      <c r="DO16" s="86" t="s">
        <v>338</v>
      </c>
      <c r="DP16" s="86" t="s">
        <v>338</v>
      </c>
      <c r="DQ16" s="86" t="s">
        <v>338</v>
      </c>
      <c r="DR16" s="86" t="s">
        <v>338</v>
      </c>
      <c r="DS16" s="86" t="s">
        <v>338</v>
      </c>
      <c r="DT16" s="86" t="s">
        <v>341</v>
      </c>
      <c r="DU16" s="86" t="s">
        <v>341</v>
      </c>
      <c r="DV16" s="86" t="s">
        <v>340</v>
      </c>
      <c r="DW16" s="86" t="s">
        <v>341</v>
      </c>
      <c r="DX16" s="86" t="s">
        <v>338</v>
      </c>
      <c r="DY16" s="86" t="s">
        <v>338</v>
      </c>
      <c r="DZ16" s="86" t="s">
        <v>338</v>
      </c>
      <c r="EA16" s="86" t="s">
        <v>340</v>
      </c>
      <c r="EB16" s="86" t="s">
        <v>338</v>
      </c>
      <c r="EC16" s="86" t="s">
        <v>338</v>
      </c>
      <c r="ED16" s="86" t="s">
        <v>338</v>
      </c>
      <c r="EE16" s="86" t="s">
        <v>338</v>
      </c>
      <c r="EF16" s="86" t="s">
        <v>338</v>
      </c>
      <c r="EG16" s="86" t="s">
        <v>340</v>
      </c>
      <c r="EH16" s="86" t="s">
        <v>338</v>
      </c>
      <c r="EI16" s="86" t="s">
        <v>338</v>
      </c>
      <c r="EJ16" s="86" t="s">
        <v>338</v>
      </c>
      <c r="EK16" s="86" t="s">
        <v>340</v>
      </c>
      <c r="EL16" s="86" t="s">
        <v>340</v>
      </c>
      <c r="EM16" s="86" t="s">
        <v>338</v>
      </c>
      <c r="EN16" s="86" t="s">
        <v>338</v>
      </c>
      <c r="EO16" s="86" t="s">
        <v>338</v>
      </c>
      <c r="EP16" s="86" t="s">
        <v>338</v>
      </c>
      <c r="EQ16" s="86" t="s">
        <v>340</v>
      </c>
      <c r="ER16" s="86" t="s">
        <v>338</v>
      </c>
      <c r="ES16" s="86" t="s">
        <v>338</v>
      </c>
      <c r="ET16" s="86" t="s">
        <v>338</v>
      </c>
      <c r="EU16" s="86" t="s">
        <v>338</v>
      </c>
      <c r="EV16" s="86" t="s">
        <v>338</v>
      </c>
      <c r="EW16" s="86" t="s">
        <v>338</v>
      </c>
      <c r="EX16" s="86" t="s">
        <v>340</v>
      </c>
      <c r="EY16" s="86" t="s">
        <v>338</v>
      </c>
      <c r="EZ16" s="86" t="s">
        <v>338</v>
      </c>
      <c r="FA16" s="86" t="s">
        <v>338</v>
      </c>
      <c r="FB16" s="86" t="s">
        <v>338</v>
      </c>
      <c r="FC16" s="86" t="s">
        <v>338</v>
      </c>
      <c r="FD16" s="86" t="s">
        <v>338</v>
      </c>
      <c r="FE16" s="86" t="s">
        <v>338</v>
      </c>
      <c r="FF16" s="86" t="s">
        <v>338</v>
      </c>
      <c r="FG16" s="86" t="s">
        <v>340</v>
      </c>
      <c r="FH16" s="86" t="s">
        <v>338</v>
      </c>
      <c r="FI16" s="86" t="s">
        <v>340</v>
      </c>
      <c r="FJ16" s="86" t="s">
        <v>338</v>
      </c>
      <c r="FK16" s="86" t="s">
        <v>341</v>
      </c>
      <c r="FL16" s="86" t="s">
        <v>340</v>
      </c>
      <c r="FM16" s="86" t="s">
        <v>338</v>
      </c>
      <c r="FN16" s="86" t="s">
        <v>338</v>
      </c>
      <c r="FO16" s="86" t="s">
        <v>338</v>
      </c>
      <c r="FP16" s="86" t="s">
        <v>338</v>
      </c>
      <c r="FQ16" s="86" t="s">
        <v>340</v>
      </c>
      <c r="FR16" s="86" t="s">
        <v>338</v>
      </c>
      <c r="FS16" s="86" t="s">
        <v>338</v>
      </c>
      <c r="FT16" s="86" t="s">
        <v>338</v>
      </c>
      <c r="FU16" s="86" t="s">
        <v>338</v>
      </c>
      <c r="FV16" s="86" t="s">
        <v>338</v>
      </c>
      <c r="FW16" s="86" t="s">
        <v>338</v>
      </c>
      <c r="FX16" s="86" t="s">
        <v>338</v>
      </c>
      <c r="FY16" s="86" t="s">
        <v>338</v>
      </c>
      <c r="FZ16" s="86" t="s">
        <v>341</v>
      </c>
    </row>
    <row r="17" spans="1:182" x14ac:dyDescent="0.25">
      <c r="A17" s="86"/>
      <c r="B17" s="225" t="s">
        <v>888</v>
      </c>
      <c r="C17" s="225" t="s">
        <v>485</v>
      </c>
      <c r="D17" s="86" t="s">
        <v>329</v>
      </c>
      <c r="E17" s="86" t="s">
        <v>939</v>
      </c>
      <c r="F17" s="86" t="s">
        <v>426</v>
      </c>
      <c r="G17" s="86" t="s">
        <v>483</v>
      </c>
      <c r="H17" s="86" t="s">
        <v>482</v>
      </c>
      <c r="I17" s="224" t="s">
        <v>940</v>
      </c>
      <c r="J17" s="223" t="s">
        <v>508</v>
      </c>
      <c r="K17" s="86" t="s">
        <v>338</v>
      </c>
      <c r="L17" s="86" t="s">
        <v>338</v>
      </c>
      <c r="M17" s="86" t="s">
        <v>340</v>
      </c>
      <c r="N17" s="86" t="s">
        <v>338</v>
      </c>
      <c r="O17" s="86" t="s">
        <v>338</v>
      </c>
      <c r="P17" s="86" t="s">
        <v>338</v>
      </c>
      <c r="Q17" s="86" t="s">
        <v>340</v>
      </c>
      <c r="R17" s="86" t="s">
        <v>338</v>
      </c>
      <c r="S17" s="86" t="s">
        <v>340</v>
      </c>
      <c r="T17" s="86" t="s">
        <v>340</v>
      </c>
      <c r="U17" s="86" t="s">
        <v>340</v>
      </c>
      <c r="V17" s="86" t="s">
        <v>338</v>
      </c>
      <c r="W17" s="86" t="s">
        <v>338</v>
      </c>
      <c r="X17" s="86" t="s">
        <v>338</v>
      </c>
      <c r="Y17" s="86" t="s">
        <v>338</v>
      </c>
      <c r="Z17" s="86" t="s">
        <v>338</v>
      </c>
      <c r="AA17" s="86" t="s">
        <v>338</v>
      </c>
      <c r="AB17" s="86" t="s">
        <v>338</v>
      </c>
      <c r="AC17" s="86" t="s">
        <v>338</v>
      </c>
      <c r="AD17" s="86" t="s">
        <v>341</v>
      </c>
      <c r="AE17" s="86" t="s">
        <v>341</v>
      </c>
      <c r="AF17" s="86" t="s">
        <v>340</v>
      </c>
      <c r="AG17" s="86" t="s">
        <v>338</v>
      </c>
      <c r="AH17" s="86" t="s">
        <v>340</v>
      </c>
      <c r="AI17" s="86" t="s">
        <v>338</v>
      </c>
      <c r="AJ17" s="86" t="s">
        <v>338</v>
      </c>
      <c r="AK17" s="86" t="s">
        <v>338</v>
      </c>
      <c r="AL17" s="86" t="s">
        <v>340</v>
      </c>
      <c r="AM17" s="86" t="s">
        <v>338</v>
      </c>
      <c r="AN17" s="86" t="s">
        <v>340</v>
      </c>
      <c r="AO17" s="86" t="s">
        <v>338</v>
      </c>
      <c r="AP17" s="86" t="s">
        <v>338</v>
      </c>
      <c r="AQ17" s="86" t="s">
        <v>338</v>
      </c>
      <c r="AR17" s="86" t="s">
        <v>338</v>
      </c>
      <c r="AS17" s="86" t="s">
        <v>338</v>
      </c>
      <c r="AT17" s="86" t="s">
        <v>341</v>
      </c>
      <c r="AU17" s="86" t="s">
        <v>338</v>
      </c>
      <c r="AV17" s="86" t="s">
        <v>338</v>
      </c>
      <c r="AW17" s="86" t="s">
        <v>340</v>
      </c>
      <c r="AX17" s="86" t="s">
        <v>338</v>
      </c>
      <c r="AY17" s="86" t="s">
        <v>338</v>
      </c>
      <c r="AZ17" s="86" t="s">
        <v>934</v>
      </c>
      <c r="BA17" s="86" t="s">
        <v>934</v>
      </c>
      <c r="BB17" s="223" t="s">
        <v>893</v>
      </c>
      <c r="BC17" s="86" t="s">
        <v>338</v>
      </c>
      <c r="BD17" s="86" t="s">
        <v>338</v>
      </c>
      <c r="BE17" s="86" t="s">
        <v>340</v>
      </c>
      <c r="BF17" s="86" t="s">
        <v>338</v>
      </c>
      <c r="BG17" s="86" t="s">
        <v>338</v>
      </c>
      <c r="BH17" s="86" t="s">
        <v>338</v>
      </c>
      <c r="BI17" s="86" t="s">
        <v>340</v>
      </c>
      <c r="BJ17" s="86" t="s">
        <v>338</v>
      </c>
      <c r="BK17" s="86" t="s">
        <v>340</v>
      </c>
      <c r="BL17" s="86" t="s">
        <v>340</v>
      </c>
      <c r="BM17" s="86" t="s">
        <v>338</v>
      </c>
      <c r="BN17" s="86" t="s">
        <v>338</v>
      </c>
      <c r="BO17" s="86" t="s">
        <v>338</v>
      </c>
      <c r="BP17" s="86" t="s">
        <v>338</v>
      </c>
      <c r="BQ17" s="86" t="s">
        <v>338</v>
      </c>
      <c r="BR17" s="86" t="s">
        <v>340</v>
      </c>
      <c r="BS17" s="86" t="s">
        <v>338</v>
      </c>
      <c r="BT17" s="86" t="s">
        <v>340</v>
      </c>
      <c r="BU17" s="86" t="s">
        <v>338</v>
      </c>
      <c r="BV17" s="86" t="s">
        <v>338</v>
      </c>
      <c r="BW17" s="86" t="s">
        <v>341</v>
      </c>
      <c r="BX17" s="86" t="s">
        <v>338</v>
      </c>
      <c r="BY17" s="86" t="s">
        <v>338</v>
      </c>
      <c r="BZ17" s="86" t="s">
        <v>338</v>
      </c>
      <c r="CA17" s="86" t="s">
        <v>338</v>
      </c>
      <c r="CB17" s="86" t="s">
        <v>338</v>
      </c>
      <c r="CC17" s="86" t="s">
        <v>338</v>
      </c>
      <c r="CD17" s="86" t="s">
        <v>338</v>
      </c>
      <c r="CE17" s="86" t="s">
        <v>338</v>
      </c>
      <c r="CF17" s="86" t="s">
        <v>338</v>
      </c>
      <c r="CG17" s="86" t="s">
        <v>338</v>
      </c>
      <c r="CH17" s="86" t="s">
        <v>338</v>
      </c>
      <c r="CI17" s="86" t="s">
        <v>338</v>
      </c>
      <c r="CJ17" s="86" t="s">
        <v>338</v>
      </c>
      <c r="CK17" s="86" t="s">
        <v>338</v>
      </c>
      <c r="CL17" s="86" t="s">
        <v>338</v>
      </c>
      <c r="CM17" s="86" t="s">
        <v>338</v>
      </c>
      <c r="CN17" s="86" t="s">
        <v>341</v>
      </c>
      <c r="CO17" s="86" t="s">
        <v>338</v>
      </c>
      <c r="CP17" s="86" t="s">
        <v>338</v>
      </c>
      <c r="CQ17" s="86" t="s">
        <v>338</v>
      </c>
      <c r="CR17" s="86" t="s">
        <v>338</v>
      </c>
      <c r="CS17" s="86" t="s">
        <v>338</v>
      </c>
      <c r="CT17" s="86" t="s">
        <v>338</v>
      </c>
      <c r="CU17" s="86" t="s">
        <v>338</v>
      </c>
      <c r="CV17" s="86" t="s">
        <v>340</v>
      </c>
      <c r="CW17" s="86" t="s">
        <v>341</v>
      </c>
      <c r="CX17" s="86" t="s">
        <v>338</v>
      </c>
      <c r="CY17" s="86" t="s">
        <v>338</v>
      </c>
      <c r="CZ17" s="86" t="s">
        <v>341</v>
      </c>
      <c r="DA17" s="86" t="s">
        <v>338</v>
      </c>
      <c r="DB17" s="86" t="s">
        <v>341</v>
      </c>
      <c r="DC17" s="86" t="s">
        <v>338</v>
      </c>
      <c r="DD17" s="86" t="s">
        <v>340</v>
      </c>
      <c r="DE17" s="86" t="s">
        <v>338</v>
      </c>
      <c r="DF17" s="86" t="s">
        <v>340</v>
      </c>
      <c r="DG17" s="86" t="s">
        <v>338</v>
      </c>
      <c r="DH17" s="86" t="s">
        <v>341</v>
      </c>
      <c r="DI17" s="86" t="s">
        <v>338</v>
      </c>
      <c r="DJ17" s="86" t="s">
        <v>338</v>
      </c>
      <c r="DK17" s="86" t="s">
        <v>338</v>
      </c>
      <c r="DL17" s="86" t="s">
        <v>338</v>
      </c>
      <c r="DM17" s="86" t="s">
        <v>340</v>
      </c>
      <c r="DN17" s="86" t="s">
        <v>338</v>
      </c>
      <c r="DO17" s="86" t="s">
        <v>338</v>
      </c>
      <c r="DP17" s="86" t="s">
        <v>338</v>
      </c>
      <c r="DQ17" s="86" t="s">
        <v>338</v>
      </c>
      <c r="DR17" s="86" t="s">
        <v>338</v>
      </c>
      <c r="DS17" s="86" t="s">
        <v>338</v>
      </c>
      <c r="DT17" s="86" t="s">
        <v>341</v>
      </c>
      <c r="DU17" s="86" t="s">
        <v>341</v>
      </c>
      <c r="DV17" s="86" t="s">
        <v>340</v>
      </c>
      <c r="DW17" s="86" t="s">
        <v>341</v>
      </c>
      <c r="DX17" s="86" t="s">
        <v>338</v>
      </c>
      <c r="DY17" s="86" t="s">
        <v>338</v>
      </c>
      <c r="DZ17" s="86" t="s">
        <v>338</v>
      </c>
      <c r="EA17" s="86" t="s">
        <v>340</v>
      </c>
      <c r="EB17" s="86" t="s">
        <v>338</v>
      </c>
      <c r="EC17" s="86" t="s">
        <v>338</v>
      </c>
      <c r="ED17" s="86" t="s">
        <v>338</v>
      </c>
      <c r="EE17" s="86" t="s">
        <v>338</v>
      </c>
      <c r="EF17" s="86" t="s">
        <v>338</v>
      </c>
      <c r="EG17" s="86" t="s">
        <v>340</v>
      </c>
      <c r="EH17" s="86" t="s">
        <v>338</v>
      </c>
      <c r="EI17" s="86" t="s">
        <v>338</v>
      </c>
      <c r="EJ17" s="86" t="s">
        <v>338</v>
      </c>
      <c r="EK17" s="86" t="s">
        <v>340</v>
      </c>
      <c r="EL17" s="86" t="s">
        <v>340</v>
      </c>
      <c r="EM17" s="86" t="s">
        <v>338</v>
      </c>
      <c r="EN17" s="86" t="s">
        <v>338</v>
      </c>
      <c r="EO17" s="86" t="s">
        <v>338</v>
      </c>
      <c r="EP17" s="86" t="s">
        <v>338</v>
      </c>
      <c r="EQ17" s="86" t="s">
        <v>340</v>
      </c>
      <c r="ER17" s="86" t="s">
        <v>338</v>
      </c>
      <c r="ES17" s="86" t="s">
        <v>338</v>
      </c>
      <c r="ET17" s="86" t="s">
        <v>338</v>
      </c>
      <c r="EU17" s="86" t="s">
        <v>338</v>
      </c>
      <c r="EV17" s="86" t="s">
        <v>338</v>
      </c>
      <c r="EW17" s="86" t="s">
        <v>338</v>
      </c>
      <c r="EX17" s="86" t="s">
        <v>340</v>
      </c>
      <c r="EY17" s="86" t="s">
        <v>338</v>
      </c>
      <c r="EZ17" s="86" t="s">
        <v>338</v>
      </c>
      <c r="FA17" s="86" t="s">
        <v>338</v>
      </c>
      <c r="FB17" s="86" t="s">
        <v>338</v>
      </c>
      <c r="FC17" s="86" t="s">
        <v>338</v>
      </c>
      <c r="FD17" s="86" t="s">
        <v>338</v>
      </c>
      <c r="FE17" s="86" t="s">
        <v>338</v>
      </c>
      <c r="FF17" s="86" t="s">
        <v>338</v>
      </c>
      <c r="FG17" s="86" t="s">
        <v>340</v>
      </c>
      <c r="FH17" s="86" t="s">
        <v>338</v>
      </c>
      <c r="FI17" s="86" t="s">
        <v>340</v>
      </c>
      <c r="FJ17" s="86" t="s">
        <v>338</v>
      </c>
      <c r="FK17" s="86" t="s">
        <v>341</v>
      </c>
      <c r="FL17" s="86" t="s">
        <v>340</v>
      </c>
      <c r="FM17" s="86" t="s">
        <v>338</v>
      </c>
      <c r="FN17" s="86" t="s">
        <v>338</v>
      </c>
      <c r="FO17" s="86" t="s">
        <v>338</v>
      </c>
      <c r="FP17" s="86" t="s">
        <v>338</v>
      </c>
      <c r="FQ17" s="86" t="s">
        <v>340</v>
      </c>
      <c r="FR17" s="86" t="s">
        <v>338</v>
      </c>
      <c r="FS17" s="86" t="s">
        <v>338</v>
      </c>
      <c r="FT17" s="86" t="s">
        <v>338</v>
      </c>
      <c r="FU17" s="86" t="s">
        <v>338</v>
      </c>
      <c r="FV17" s="86" t="s">
        <v>338</v>
      </c>
      <c r="FW17" s="86" t="s">
        <v>338</v>
      </c>
      <c r="FX17" s="86" t="s">
        <v>338</v>
      </c>
      <c r="FY17" s="86" t="s">
        <v>338</v>
      </c>
      <c r="FZ17" s="86" t="s">
        <v>341</v>
      </c>
    </row>
    <row r="18" spans="1:182" x14ac:dyDescent="0.25">
      <c r="A18" s="86"/>
      <c r="B18" s="225" t="s">
        <v>889</v>
      </c>
      <c r="C18" s="225" t="s">
        <v>485</v>
      </c>
      <c r="D18" s="86" t="s">
        <v>329</v>
      </c>
      <c r="E18" s="86" t="s">
        <v>939</v>
      </c>
      <c r="F18" s="86" t="s">
        <v>426</v>
      </c>
      <c r="G18" s="86" t="s">
        <v>483</v>
      </c>
      <c r="H18" s="86" t="s">
        <v>482</v>
      </c>
      <c r="I18" s="224" t="s">
        <v>941</v>
      </c>
      <c r="J18" s="223" t="s">
        <v>508</v>
      </c>
      <c r="K18" s="86" t="s">
        <v>338</v>
      </c>
      <c r="L18" s="86" t="s">
        <v>338</v>
      </c>
      <c r="M18" s="86" t="s">
        <v>340</v>
      </c>
      <c r="N18" s="86" t="s">
        <v>338</v>
      </c>
      <c r="O18" s="86" t="s">
        <v>338</v>
      </c>
      <c r="P18" s="86" t="s">
        <v>338</v>
      </c>
      <c r="Q18" s="86" t="s">
        <v>340</v>
      </c>
      <c r="R18" s="86" t="s">
        <v>338</v>
      </c>
      <c r="S18" s="86" t="s">
        <v>340</v>
      </c>
      <c r="T18" s="86" t="s">
        <v>340</v>
      </c>
      <c r="U18" s="86" t="s">
        <v>340</v>
      </c>
      <c r="V18" s="86" t="s">
        <v>338</v>
      </c>
      <c r="W18" s="86" t="s">
        <v>338</v>
      </c>
      <c r="X18" s="86" t="s">
        <v>338</v>
      </c>
      <c r="Y18" s="86" t="s">
        <v>338</v>
      </c>
      <c r="Z18" s="86" t="s">
        <v>338</v>
      </c>
      <c r="AA18" s="86" t="s">
        <v>338</v>
      </c>
      <c r="AB18" s="86" t="s">
        <v>338</v>
      </c>
      <c r="AC18" s="86" t="s">
        <v>338</v>
      </c>
      <c r="AD18" s="86" t="s">
        <v>341</v>
      </c>
      <c r="AE18" s="86" t="s">
        <v>341</v>
      </c>
      <c r="AF18" s="86" t="s">
        <v>340</v>
      </c>
      <c r="AG18" s="86" t="s">
        <v>338</v>
      </c>
      <c r="AH18" s="86" t="s">
        <v>340</v>
      </c>
      <c r="AI18" s="86" t="s">
        <v>338</v>
      </c>
      <c r="AJ18" s="86" t="s">
        <v>338</v>
      </c>
      <c r="AK18" s="86" t="s">
        <v>338</v>
      </c>
      <c r="AL18" s="86" t="s">
        <v>340</v>
      </c>
      <c r="AM18" s="86" t="s">
        <v>338</v>
      </c>
      <c r="AN18" s="86" t="s">
        <v>340</v>
      </c>
      <c r="AO18" s="86" t="s">
        <v>338</v>
      </c>
      <c r="AP18" s="86" t="s">
        <v>338</v>
      </c>
      <c r="AQ18" s="86" t="s">
        <v>338</v>
      </c>
      <c r="AR18" s="86" t="s">
        <v>338</v>
      </c>
      <c r="AS18" s="86" t="s">
        <v>338</v>
      </c>
      <c r="AT18" s="86" t="s">
        <v>341</v>
      </c>
      <c r="AU18" s="86" t="s">
        <v>338</v>
      </c>
      <c r="AV18" s="86" t="s">
        <v>338</v>
      </c>
      <c r="AW18" s="86" t="s">
        <v>340</v>
      </c>
      <c r="AX18" s="86" t="s">
        <v>338</v>
      </c>
      <c r="AY18" s="86" t="s">
        <v>338</v>
      </c>
      <c r="AZ18" s="86" t="s">
        <v>934</v>
      </c>
      <c r="BA18" s="86" t="s">
        <v>934</v>
      </c>
      <c r="BB18" s="223" t="s">
        <v>893</v>
      </c>
      <c r="BC18" s="86" t="s">
        <v>338</v>
      </c>
      <c r="BD18" s="86" t="s">
        <v>338</v>
      </c>
      <c r="BE18" s="86" t="s">
        <v>340</v>
      </c>
      <c r="BF18" s="86" t="s">
        <v>338</v>
      </c>
      <c r="BG18" s="86" t="s">
        <v>338</v>
      </c>
      <c r="BH18" s="86" t="s">
        <v>338</v>
      </c>
      <c r="BI18" s="86" t="s">
        <v>340</v>
      </c>
      <c r="BJ18" s="86" t="s">
        <v>338</v>
      </c>
      <c r="BK18" s="86" t="s">
        <v>340</v>
      </c>
      <c r="BL18" s="86" t="s">
        <v>340</v>
      </c>
      <c r="BM18" s="86" t="s">
        <v>338</v>
      </c>
      <c r="BN18" s="86" t="s">
        <v>338</v>
      </c>
      <c r="BO18" s="86" t="s">
        <v>338</v>
      </c>
      <c r="BP18" s="86" t="s">
        <v>338</v>
      </c>
      <c r="BQ18" s="86" t="s">
        <v>338</v>
      </c>
      <c r="BR18" s="86" t="s">
        <v>340</v>
      </c>
      <c r="BS18" s="86" t="s">
        <v>338</v>
      </c>
      <c r="BT18" s="86" t="s">
        <v>340</v>
      </c>
      <c r="BU18" s="86" t="s">
        <v>338</v>
      </c>
      <c r="BV18" s="86" t="s">
        <v>338</v>
      </c>
      <c r="BW18" s="86" t="s">
        <v>341</v>
      </c>
      <c r="BX18" s="86" t="s">
        <v>338</v>
      </c>
      <c r="BY18" s="86" t="s">
        <v>338</v>
      </c>
      <c r="BZ18" s="86" t="s">
        <v>338</v>
      </c>
      <c r="CA18" s="86" t="s">
        <v>338</v>
      </c>
      <c r="CB18" s="86" t="s">
        <v>338</v>
      </c>
      <c r="CC18" s="86" t="s">
        <v>338</v>
      </c>
      <c r="CD18" s="86" t="s">
        <v>338</v>
      </c>
      <c r="CE18" s="86" t="s">
        <v>338</v>
      </c>
      <c r="CF18" s="86" t="s">
        <v>338</v>
      </c>
      <c r="CG18" s="86" t="s">
        <v>338</v>
      </c>
      <c r="CH18" s="86" t="s">
        <v>338</v>
      </c>
      <c r="CI18" s="86" t="s">
        <v>338</v>
      </c>
      <c r="CJ18" s="86" t="s">
        <v>338</v>
      </c>
      <c r="CK18" s="86" t="s">
        <v>338</v>
      </c>
      <c r="CL18" s="86" t="s">
        <v>338</v>
      </c>
      <c r="CM18" s="86" t="s">
        <v>338</v>
      </c>
      <c r="CN18" s="86" t="s">
        <v>341</v>
      </c>
      <c r="CO18" s="86" t="s">
        <v>338</v>
      </c>
      <c r="CP18" s="86" t="s">
        <v>338</v>
      </c>
      <c r="CQ18" s="86" t="s">
        <v>338</v>
      </c>
      <c r="CR18" s="86" t="s">
        <v>338</v>
      </c>
      <c r="CS18" s="86" t="s">
        <v>338</v>
      </c>
      <c r="CT18" s="86" t="s">
        <v>338</v>
      </c>
      <c r="CU18" s="86" t="s">
        <v>338</v>
      </c>
      <c r="CV18" s="86" t="s">
        <v>340</v>
      </c>
      <c r="CW18" s="86" t="s">
        <v>341</v>
      </c>
      <c r="CX18" s="86" t="s">
        <v>338</v>
      </c>
      <c r="CY18" s="86" t="s">
        <v>338</v>
      </c>
      <c r="CZ18" s="86" t="s">
        <v>341</v>
      </c>
      <c r="DA18" s="86" t="s">
        <v>338</v>
      </c>
      <c r="DB18" s="86" t="s">
        <v>341</v>
      </c>
      <c r="DC18" s="86" t="s">
        <v>338</v>
      </c>
      <c r="DD18" s="86" t="s">
        <v>340</v>
      </c>
      <c r="DE18" s="86" t="s">
        <v>338</v>
      </c>
      <c r="DF18" s="86" t="s">
        <v>340</v>
      </c>
      <c r="DG18" s="86" t="s">
        <v>338</v>
      </c>
      <c r="DH18" s="86" t="s">
        <v>341</v>
      </c>
      <c r="DI18" s="86" t="s">
        <v>338</v>
      </c>
      <c r="DJ18" s="86" t="s">
        <v>338</v>
      </c>
      <c r="DK18" s="86" t="s">
        <v>338</v>
      </c>
      <c r="DL18" s="86" t="s">
        <v>338</v>
      </c>
      <c r="DM18" s="86" t="s">
        <v>340</v>
      </c>
      <c r="DN18" s="86" t="s">
        <v>338</v>
      </c>
      <c r="DO18" s="86" t="s">
        <v>338</v>
      </c>
      <c r="DP18" s="86" t="s">
        <v>338</v>
      </c>
      <c r="DQ18" s="86" t="s">
        <v>338</v>
      </c>
      <c r="DR18" s="86" t="s">
        <v>338</v>
      </c>
      <c r="DS18" s="86" t="s">
        <v>338</v>
      </c>
      <c r="DT18" s="86" t="s">
        <v>341</v>
      </c>
      <c r="DU18" s="86" t="s">
        <v>341</v>
      </c>
      <c r="DV18" s="86" t="s">
        <v>340</v>
      </c>
      <c r="DW18" s="86" t="s">
        <v>341</v>
      </c>
      <c r="DX18" s="86" t="s">
        <v>338</v>
      </c>
      <c r="DY18" s="86" t="s">
        <v>338</v>
      </c>
      <c r="DZ18" s="86" t="s">
        <v>338</v>
      </c>
      <c r="EA18" s="86" t="s">
        <v>340</v>
      </c>
      <c r="EB18" s="86" t="s">
        <v>338</v>
      </c>
      <c r="EC18" s="86" t="s">
        <v>338</v>
      </c>
      <c r="ED18" s="86" t="s">
        <v>338</v>
      </c>
      <c r="EE18" s="86" t="s">
        <v>338</v>
      </c>
      <c r="EF18" s="86" t="s">
        <v>338</v>
      </c>
      <c r="EG18" s="86" t="s">
        <v>340</v>
      </c>
      <c r="EH18" s="86" t="s">
        <v>338</v>
      </c>
      <c r="EI18" s="86" t="s">
        <v>338</v>
      </c>
      <c r="EJ18" s="86" t="s">
        <v>338</v>
      </c>
      <c r="EK18" s="86" t="s">
        <v>340</v>
      </c>
      <c r="EL18" s="86" t="s">
        <v>340</v>
      </c>
      <c r="EM18" s="86" t="s">
        <v>338</v>
      </c>
      <c r="EN18" s="86" t="s">
        <v>338</v>
      </c>
      <c r="EO18" s="86" t="s">
        <v>338</v>
      </c>
      <c r="EP18" s="86" t="s">
        <v>338</v>
      </c>
      <c r="EQ18" s="86" t="s">
        <v>340</v>
      </c>
      <c r="ER18" s="86" t="s">
        <v>338</v>
      </c>
      <c r="ES18" s="86" t="s">
        <v>338</v>
      </c>
      <c r="ET18" s="86" t="s">
        <v>338</v>
      </c>
      <c r="EU18" s="86" t="s">
        <v>338</v>
      </c>
      <c r="EV18" s="86" t="s">
        <v>338</v>
      </c>
      <c r="EW18" s="86" t="s">
        <v>338</v>
      </c>
      <c r="EX18" s="86" t="s">
        <v>340</v>
      </c>
      <c r="EY18" s="86" t="s">
        <v>338</v>
      </c>
      <c r="EZ18" s="86" t="s">
        <v>338</v>
      </c>
      <c r="FA18" s="86" t="s">
        <v>338</v>
      </c>
      <c r="FB18" s="86" t="s">
        <v>338</v>
      </c>
      <c r="FC18" s="86" t="s">
        <v>338</v>
      </c>
      <c r="FD18" s="86" t="s">
        <v>338</v>
      </c>
      <c r="FE18" s="86" t="s">
        <v>338</v>
      </c>
      <c r="FF18" s="86" t="s">
        <v>338</v>
      </c>
      <c r="FG18" s="86" t="s">
        <v>340</v>
      </c>
      <c r="FH18" s="86" t="s">
        <v>338</v>
      </c>
      <c r="FI18" s="86" t="s">
        <v>340</v>
      </c>
      <c r="FJ18" s="86" t="s">
        <v>338</v>
      </c>
      <c r="FK18" s="86" t="s">
        <v>341</v>
      </c>
      <c r="FL18" s="86" t="s">
        <v>340</v>
      </c>
      <c r="FM18" s="86" t="s">
        <v>338</v>
      </c>
      <c r="FN18" s="86" t="s">
        <v>338</v>
      </c>
      <c r="FO18" s="86" t="s">
        <v>338</v>
      </c>
      <c r="FP18" s="86" t="s">
        <v>338</v>
      </c>
      <c r="FQ18" s="86" t="s">
        <v>340</v>
      </c>
      <c r="FR18" s="86" t="s">
        <v>338</v>
      </c>
      <c r="FS18" s="86" t="s">
        <v>338</v>
      </c>
      <c r="FT18" s="86" t="s">
        <v>338</v>
      </c>
      <c r="FU18" s="86" t="s">
        <v>338</v>
      </c>
      <c r="FV18" s="86" t="s">
        <v>338</v>
      </c>
      <c r="FW18" s="86" t="s">
        <v>338</v>
      </c>
      <c r="FX18" s="86" t="s">
        <v>338</v>
      </c>
      <c r="FY18" s="86" t="s">
        <v>338</v>
      </c>
      <c r="FZ18" s="86" t="s">
        <v>341</v>
      </c>
    </row>
    <row r="19" spans="1:182" x14ac:dyDescent="0.25">
      <c r="A19" s="86"/>
      <c r="B19" s="225" t="s">
        <v>876</v>
      </c>
      <c r="C19" s="225" t="s">
        <v>485</v>
      </c>
      <c r="D19" s="86" t="s">
        <v>330</v>
      </c>
      <c r="E19" s="86" t="s">
        <v>939</v>
      </c>
      <c r="F19" s="86" t="s">
        <v>933</v>
      </c>
      <c r="G19" s="86" t="s">
        <v>481</v>
      </c>
      <c r="H19" s="86" t="s">
        <v>482</v>
      </c>
      <c r="I19" s="224" t="s">
        <v>337</v>
      </c>
      <c r="J19" s="223" t="s">
        <v>508</v>
      </c>
      <c r="K19" s="86" t="s">
        <v>338</v>
      </c>
      <c r="L19" s="86" t="s">
        <v>338</v>
      </c>
      <c r="M19" s="86" t="s">
        <v>340</v>
      </c>
      <c r="N19" s="86" t="s">
        <v>338</v>
      </c>
      <c r="O19" s="86" t="s">
        <v>338</v>
      </c>
      <c r="P19" s="86" t="s">
        <v>338</v>
      </c>
      <c r="Q19" s="86" t="s">
        <v>340</v>
      </c>
      <c r="R19" s="86" t="s">
        <v>338</v>
      </c>
      <c r="S19" s="86" t="s">
        <v>340</v>
      </c>
      <c r="T19" s="86" t="s">
        <v>340</v>
      </c>
      <c r="U19" s="86" t="s">
        <v>340</v>
      </c>
      <c r="V19" s="86" t="s">
        <v>338</v>
      </c>
      <c r="W19" s="86" t="s">
        <v>338</v>
      </c>
      <c r="X19" s="86" t="s">
        <v>338</v>
      </c>
      <c r="Y19" s="86" t="s">
        <v>338</v>
      </c>
      <c r="Z19" s="86" t="s">
        <v>338</v>
      </c>
      <c r="AA19" s="86" t="s">
        <v>338</v>
      </c>
      <c r="AB19" s="86" t="s">
        <v>338</v>
      </c>
      <c r="AC19" s="86" t="s">
        <v>338</v>
      </c>
      <c r="AD19" s="86" t="s">
        <v>341</v>
      </c>
      <c r="AE19" s="86" t="s">
        <v>341</v>
      </c>
      <c r="AF19" s="86" t="s">
        <v>340</v>
      </c>
      <c r="AG19" s="86" t="s">
        <v>338</v>
      </c>
      <c r="AH19" s="86" t="s">
        <v>340</v>
      </c>
      <c r="AI19" s="86" t="s">
        <v>338</v>
      </c>
      <c r="AJ19" s="86" t="s">
        <v>338</v>
      </c>
      <c r="AK19" s="86" t="s">
        <v>338</v>
      </c>
      <c r="AL19" s="86" t="s">
        <v>340</v>
      </c>
      <c r="AM19" s="86" t="s">
        <v>338</v>
      </c>
      <c r="AN19" s="86" t="s">
        <v>340</v>
      </c>
      <c r="AO19" s="86" t="s">
        <v>338</v>
      </c>
      <c r="AP19" s="86" t="s">
        <v>338</v>
      </c>
      <c r="AQ19" s="86" t="s">
        <v>338</v>
      </c>
      <c r="AR19" s="86" t="s">
        <v>338</v>
      </c>
      <c r="AS19" s="86" t="s">
        <v>338</v>
      </c>
      <c r="AT19" s="86" t="s">
        <v>341</v>
      </c>
      <c r="AU19" s="86" t="s">
        <v>338</v>
      </c>
      <c r="AV19" s="86" t="s">
        <v>338</v>
      </c>
      <c r="AW19" s="86" t="s">
        <v>340</v>
      </c>
      <c r="AX19" s="86" t="s">
        <v>338</v>
      </c>
      <c r="AY19" s="86" t="s">
        <v>338</v>
      </c>
      <c r="AZ19" s="86" t="s">
        <v>934</v>
      </c>
      <c r="BA19" s="86" t="s">
        <v>934</v>
      </c>
      <c r="BB19" s="223" t="s">
        <v>893</v>
      </c>
      <c r="BC19" s="86" t="s">
        <v>338</v>
      </c>
      <c r="BD19" s="86" t="s">
        <v>338</v>
      </c>
      <c r="BE19" s="86" t="s">
        <v>340</v>
      </c>
      <c r="BF19" s="86" t="s">
        <v>338</v>
      </c>
      <c r="BG19" s="86" t="s">
        <v>338</v>
      </c>
      <c r="BH19" s="86" t="s">
        <v>338</v>
      </c>
      <c r="BI19" s="86" t="s">
        <v>340</v>
      </c>
      <c r="BJ19" s="86" t="s">
        <v>338</v>
      </c>
      <c r="BK19" s="86" t="s">
        <v>340</v>
      </c>
      <c r="BL19" s="86" t="s">
        <v>340</v>
      </c>
      <c r="BM19" s="86" t="s">
        <v>338</v>
      </c>
      <c r="BN19" s="86" t="s">
        <v>338</v>
      </c>
      <c r="BO19" s="86" t="s">
        <v>338</v>
      </c>
      <c r="BP19" s="86" t="s">
        <v>338</v>
      </c>
      <c r="BQ19" s="86" t="s">
        <v>338</v>
      </c>
      <c r="BR19" s="86" t="s">
        <v>340</v>
      </c>
      <c r="BS19" s="86" t="s">
        <v>338</v>
      </c>
      <c r="BT19" s="86" t="s">
        <v>340</v>
      </c>
      <c r="BU19" s="86" t="s">
        <v>338</v>
      </c>
      <c r="BV19" s="86" t="s">
        <v>338</v>
      </c>
      <c r="BW19" s="86" t="s">
        <v>341</v>
      </c>
      <c r="BX19" s="86" t="s">
        <v>338</v>
      </c>
      <c r="BY19" s="86" t="s">
        <v>338</v>
      </c>
      <c r="BZ19" s="86" t="s">
        <v>338</v>
      </c>
      <c r="CA19" s="86" t="s">
        <v>338</v>
      </c>
      <c r="CB19" s="86" t="s">
        <v>338</v>
      </c>
      <c r="CC19" s="86" t="s">
        <v>338</v>
      </c>
      <c r="CD19" s="86" t="s">
        <v>338</v>
      </c>
      <c r="CE19" s="86" t="s">
        <v>338</v>
      </c>
      <c r="CF19" s="86" t="s">
        <v>338</v>
      </c>
      <c r="CG19" s="86" t="s">
        <v>338</v>
      </c>
      <c r="CH19" s="86" t="s">
        <v>338</v>
      </c>
      <c r="CI19" s="86" t="s">
        <v>338</v>
      </c>
      <c r="CJ19" s="86" t="s">
        <v>338</v>
      </c>
      <c r="CK19" s="86" t="s">
        <v>338</v>
      </c>
      <c r="CL19" s="86" t="s">
        <v>338</v>
      </c>
      <c r="CM19" s="86" t="s">
        <v>338</v>
      </c>
      <c r="CN19" s="86" t="s">
        <v>341</v>
      </c>
      <c r="CO19" s="86" t="s">
        <v>338</v>
      </c>
      <c r="CP19" s="86" t="s">
        <v>338</v>
      </c>
      <c r="CQ19" s="86" t="s">
        <v>338</v>
      </c>
      <c r="CR19" s="86" t="s">
        <v>338</v>
      </c>
      <c r="CS19" s="86" t="s">
        <v>338</v>
      </c>
      <c r="CT19" s="86" t="s">
        <v>338</v>
      </c>
      <c r="CU19" s="86" t="s">
        <v>338</v>
      </c>
      <c r="CV19" s="86" t="s">
        <v>340</v>
      </c>
      <c r="CW19" s="86" t="s">
        <v>341</v>
      </c>
      <c r="CX19" s="86" t="s">
        <v>338</v>
      </c>
      <c r="CY19" s="86" t="s">
        <v>338</v>
      </c>
      <c r="CZ19" s="86" t="s">
        <v>341</v>
      </c>
      <c r="DA19" s="86" t="s">
        <v>338</v>
      </c>
      <c r="DB19" s="86" t="s">
        <v>341</v>
      </c>
      <c r="DC19" s="86" t="s">
        <v>338</v>
      </c>
      <c r="DD19" s="86" t="s">
        <v>340</v>
      </c>
      <c r="DE19" s="86" t="s">
        <v>338</v>
      </c>
      <c r="DF19" s="86" t="s">
        <v>340</v>
      </c>
      <c r="DG19" s="86" t="s">
        <v>338</v>
      </c>
      <c r="DH19" s="86" t="s">
        <v>341</v>
      </c>
      <c r="DI19" s="86" t="s">
        <v>338</v>
      </c>
      <c r="DJ19" s="86" t="s">
        <v>338</v>
      </c>
      <c r="DK19" s="86" t="s">
        <v>338</v>
      </c>
      <c r="DL19" s="86" t="s">
        <v>338</v>
      </c>
      <c r="DM19" s="86" t="s">
        <v>340</v>
      </c>
      <c r="DN19" s="86" t="s">
        <v>338</v>
      </c>
      <c r="DO19" s="86" t="s">
        <v>338</v>
      </c>
      <c r="DP19" s="86" t="s">
        <v>338</v>
      </c>
      <c r="DQ19" s="86" t="s">
        <v>338</v>
      </c>
      <c r="DR19" s="86" t="s">
        <v>338</v>
      </c>
      <c r="DS19" s="86" t="s">
        <v>338</v>
      </c>
      <c r="DT19" s="86" t="s">
        <v>341</v>
      </c>
      <c r="DU19" s="86" t="s">
        <v>341</v>
      </c>
      <c r="DV19" s="86" t="s">
        <v>340</v>
      </c>
      <c r="DW19" s="86" t="s">
        <v>341</v>
      </c>
      <c r="DX19" s="86" t="s">
        <v>338</v>
      </c>
      <c r="DY19" s="86" t="s">
        <v>338</v>
      </c>
      <c r="DZ19" s="86" t="s">
        <v>338</v>
      </c>
      <c r="EA19" s="86" t="s">
        <v>340</v>
      </c>
      <c r="EB19" s="86" t="s">
        <v>338</v>
      </c>
      <c r="EC19" s="86" t="s">
        <v>338</v>
      </c>
      <c r="ED19" s="86" t="s">
        <v>338</v>
      </c>
      <c r="EE19" s="86" t="s">
        <v>338</v>
      </c>
      <c r="EF19" s="86" t="s">
        <v>338</v>
      </c>
      <c r="EG19" s="86" t="s">
        <v>340</v>
      </c>
      <c r="EH19" s="86" t="s">
        <v>338</v>
      </c>
      <c r="EI19" s="86" t="s">
        <v>338</v>
      </c>
      <c r="EJ19" s="86" t="s">
        <v>338</v>
      </c>
      <c r="EK19" s="86" t="s">
        <v>340</v>
      </c>
      <c r="EL19" s="86" t="s">
        <v>340</v>
      </c>
      <c r="EM19" s="86" t="s">
        <v>338</v>
      </c>
      <c r="EN19" s="86" t="s">
        <v>338</v>
      </c>
      <c r="EO19" s="86" t="s">
        <v>338</v>
      </c>
      <c r="EP19" s="86" t="s">
        <v>338</v>
      </c>
      <c r="EQ19" s="86" t="s">
        <v>340</v>
      </c>
      <c r="ER19" s="86" t="s">
        <v>338</v>
      </c>
      <c r="ES19" s="86" t="s">
        <v>338</v>
      </c>
      <c r="ET19" s="86" t="s">
        <v>338</v>
      </c>
      <c r="EU19" s="86" t="s">
        <v>338</v>
      </c>
      <c r="EV19" s="86" t="s">
        <v>338</v>
      </c>
      <c r="EW19" s="86" t="s">
        <v>338</v>
      </c>
      <c r="EX19" s="86" t="s">
        <v>340</v>
      </c>
      <c r="EY19" s="86" t="s">
        <v>338</v>
      </c>
      <c r="EZ19" s="86" t="s">
        <v>338</v>
      </c>
      <c r="FA19" s="86" t="s">
        <v>338</v>
      </c>
      <c r="FB19" s="86" t="s">
        <v>338</v>
      </c>
      <c r="FC19" s="86" t="s">
        <v>338</v>
      </c>
      <c r="FD19" s="86" t="s">
        <v>338</v>
      </c>
      <c r="FE19" s="86" t="s">
        <v>338</v>
      </c>
      <c r="FF19" s="86" t="s">
        <v>338</v>
      </c>
      <c r="FG19" s="86" t="s">
        <v>340</v>
      </c>
      <c r="FH19" s="86" t="s">
        <v>338</v>
      </c>
      <c r="FI19" s="86" t="s">
        <v>340</v>
      </c>
      <c r="FJ19" s="86" t="s">
        <v>338</v>
      </c>
      <c r="FK19" s="86" t="s">
        <v>341</v>
      </c>
      <c r="FL19" s="86" t="s">
        <v>340</v>
      </c>
      <c r="FM19" s="86" t="s">
        <v>338</v>
      </c>
      <c r="FN19" s="86" t="s">
        <v>338</v>
      </c>
      <c r="FO19" s="86" t="s">
        <v>338</v>
      </c>
      <c r="FP19" s="86" t="s">
        <v>338</v>
      </c>
      <c r="FQ19" s="86" t="s">
        <v>340</v>
      </c>
      <c r="FR19" s="86" t="s">
        <v>338</v>
      </c>
      <c r="FS19" s="86" t="s">
        <v>338</v>
      </c>
      <c r="FT19" s="86" t="s">
        <v>338</v>
      </c>
      <c r="FU19" s="86" t="s">
        <v>338</v>
      </c>
      <c r="FV19" s="86" t="s">
        <v>338</v>
      </c>
      <c r="FW19" s="86" t="s">
        <v>338</v>
      </c>
      <c r="FX19" s="86" t="s">
        <v>338</v>
      </c>
      <c r="FY19" s="86" t="s">
        <v>338</v>
      </c>
      <c r="FZ19" s="86" t="s">
        <v>341</v>
      </c>
    </row>
    <row r="20" spans="1:182" x14ac:dyDescent="0.25">
      <c r="A20" s="86"/>
      <c r="B20" s="225" t="s">
        <v>800</v>
      </c>
      <c r="C20" s="225" t="s">
        <v>485</v>
      </c>
      <c r="D20" s="86" t="s">
        <v>329</v>
      </c>
      <c r="E20" s="86" t="s">
        <v>939</v>
      </c>
      <c r="F20" s="86" t="s">
        <v>329</v>
      </c>
      <c r="G20" s="86" t="s">
        <v>481</v>
      </c>
      <c r="H20" s="86" t="s">
        <v>482</v>
      </c>
      <c r="I20" s="224" t="s">
        <v>337</v>
      </c>
      <c r="J20" s="223" t="s">
        <v>508</v>
      </c>
      <c r="K20" s="86" t="s">
        <v>338</v>
      </c>
      <c r="L20" s="86" t="s">
        <v>338</v>
      </c>
      <c r="M20" s="86" t="s">
        <v>340</v>
      </c>
      <c r="N20" s="86" t="s">
        <v>338</v>
      </c>
      <c r="O20" s="86" t="s">
        <v>338</v>
      </c>
      <c r="P20" s="86" t="s">
        <v>338</v>
      </c>
      <c r="Q20" s="86" t="s">
        <v>340</v>
      </c>
      <c r="R20" s="86" t="s">
        <v>338</v>
      </c>
      <c r="S20" s="86" t="s">
        <v>340</v>
      </c>
      <c r="T20" s="86" t="s">
        <v>340</v>
      </c>
      <c r="U20" s="86" t="s">
        <v>340</v>
      </c>
      <c r="V20" s="86" t="s">
        <v>338</v>
      </c>
      <c r="W20" s="86" t="s">
        <v>338</v>
      </c>
      <c r="X20" s="86" t="s">
        <v>338</v>
      </c>
      <c r="Y20" s="86" t="s">
        <v>338</v>
      </c>
      <c r="Z20" s="86" t="s">
        <v>338</v>
      </c>
      <c r="AA20" s="86" t="s">
        <v>338</v>
      </c>
      <c r="AB20" s="86" t="s">
        <v>338</v>
      </c>
      <c r="AC20" s="86" t="s">
        <v>338</v>
      </c>
      <c r="AD20" s="86" t="s">
        <v>341</v>
      </c>
      <c r="AE20" s="86" t="s">
        <v>341</v>
      </c>
      <c r="AF20" s="86" t="s">
        <v>340</v>
      </c>
      <c r="AG20" s="86" t="s">
        <v>338</v>
      </c>
      <c r="AH20" s="86" t="s">
        <v>340</v>
      </c>
      <c r="AI20" s="86" t="s">
        <v>338</v>
      </c>
      <c r="AJ20" s="86" t="s">
        <v>338</v>
      </c>
      <c r="AK20" s="86" t="s">
        <v>338</v>
      </c>
      <c r="AL20" s="86" t="s">
        <v>340</v>
      </c>
      <c r="AM20" s="86" t="s">
        <v>338</v>
      </c>
      <c r="AN20" s="86" t="s">
        <v>340</v>
      </c>
      <c r="AO20" s="86" t="s">
        <v>338</v>
      </c>
      <c r="AP20" s="86" t="s">
        <v>338</v>
      </c>
      <c r="AQ20" s="86" t="s">
        <v>338</v>
      </c>
      <c r="AR20" s="86" t="s">
        <v>338</v>
      </c>
      <c r="AS20" s="86" t="s">
        <v>338</v>
      </c>
      <c r="AT20" s="86" t="s">
        <v>341</v>
      </c>
      <c r="AU20" s="86" t="s">
        <v>338</v>
      </c>
      <c r="AV20" s="86" t="s">
        <v>338</v>
      </c>
      <c r="AW20" s="86" t="s">
        <v>340</v>
      </c>
      <c r="AX20" s="86" t="s">
        <v>338</v>
      </c>
      <c r="AY20" s="86" t="s">
        <v>338</v>
      </c>
      <c r="AZ20" s="86" t="s">
        <v>934</v>
      </c>
      <c r="BA20" s="86" t="s">
        <v>934</v>
      </c>
      <c r="BB20" s="223" t="s">
        <v>893</v>
      </c>
      <c r="BC20" s="86" t="s">
        <v>338</v>
      </c>
      <c r="BD20" s="86" t="s">
        <v>338</v>
      </c>
      <c r="BE20" s="86" t="s">
        <v>340</v>
      </c>
      <c r="BF20" s="86" t="s">
        <v>338</v>
      </c>
      <c r="BG20" s="86" t="s">
        <v>338</v>
      </c>
      <c r="BH20" s="86" t="s">
        <v>338</v>
      </c>
      <c r="BI20" s="86" t="s">
        <v>340</v>
      </c>
      <c r="BJ20" s="86" t="s">
        <v>338</v>
      </c>
      <c r="BK20" s="86" t="s">
        <v>340</v>
      </c>
      <c r="BL20" s="86" t="s">
        <v>340</v>
      </c>
      <c r="BM20" s="86" t="s">
        <v>338</v>
      </c>
      <c r="BN20" s="86" t="s">
        <v>338</v>
      </c>
      <c r="BO20" s="86" t="s">
        <v>338</v>
      </c>
      <c r="BP20" s="86" t="s">
        <v>338</v>
      </c>
      <c r="BQ20" s="86" t="s">
        <v>338</v>
      </c>
      <c r="BR20" s="86" t="s">
        <v>340</v>
      </c>
      <c r="BS20" s="86" t="s">
        <v>338</v>
      </c>
      <c r="BT20" s="86" t="s">
        <v>340</v>
      </c>
      <c r="BU20" s="86" t="s">
        <v>338</v>
      </c>
      <c r="BV20" s="86" t="s">
        <v>338</v>
      </c>
      <c r="BW20" s="86" t="s">
        <v>341</v>
      </c>
      <c r="BX20" s="86" t="s">
        <v>338</v>
      </c>
      <c r="BY20" s="86" t="s">
        <v>338</v>
      </c>
      <c r="BZ20" s="86" t="s">
        <v>338</v>
      </c>
      <c r="CA20" s="86" t="s">
        <v>338</v>
      </c>
      <c r="CB20" s="86" t="s">
        <v>338</v>
      </c>
      <c r="CC20" s="86" t="s">
        <v>338</v>
      </c>
      <c r="CD20" s="86" t="s">
        <v>338</v>
      </c>
      <c r="CE20" s="86" t="s">
        <v>338</v>
      </c>
      <c r="CF20" s="86" t="s">
        <v>338</v>
      </c>
      <c r="CG20" s="86" t="s">
        <v>338</v>
      </c>
      <c r="CH20" s="86" t="s">
        <v>338</v>
      </c>
      <c r="CI20" s="86" t="s">
        <v>338</v>
      </c>
      <c r="CJ20" s="86" t="s">
        <v>338</v>
      </c>
      <c r="CK20" s="86" t="s">
        <v>338</v>
      </c>
      <c r="CL20" s="86" t="s">
        <v>338</v>
      </c>
      <c r="CM20" s="86" t="s">
        <v>338</v>
      </c>
      <c r="CN20" s="86" t="s">
        <v>341</v>
      </c>
      <c r="CO20" s="86" t="s">
        <v>338</v>
      </c>
      <c r="CP20" s="86" t="s">
        <v>338</v>
      </c>
      <c r="CQ20" s="86" t="s">
        <v>338</v>
      </c>
      <c r="CR20" s="86" t="s">
        <v>338</v>
      </c>
      <c r="CS20" s="86" t="s">
        <v>338</v>
      </c>
      <c r="CT20" s="86" t="s">
        <v>338</v>
      </c>
      <c r="CU20" s="86" t="s">
        <v>338</v>
      </c>
      <c r="CV20" s="86" t="s">
        <v>340</v>
      </c>
      <c r="CW20" s="86" t="s">
        <v>341</v>
      </c>
      <c r="CX20" s="86" t="s">
        <v>338</v>
      </c>
      <c r="CY20" s="86" t="s">
        <v>338</v>
      </c>
      <c r="CZ20" s="86" t="s">
        <v>341</v>
      </c>
      <c r="DA20" s="86" t="s">
        <v>338</v>
      </c>
      <c r="DB20" s="86" t="s">
        <v>341</v>
      </c>
      <c r="DC20" s="86" t="s">
        <v>338</v>
      </c>
      <c r="DD20" s="86" t="s">
        <v>340</v>
      </c>
      <c r="DE20" s="86" t="s">
        <v>338</v>
      </c>
      <c r="DF20" s="86" t="s">
        <v>340</v>
      </c>
      <c r="DG20" s="86" t="s">
        <v>338</v>
      </c>
      <c r="DH20" s="86" t="s">
        <v>341</v>
      </c>
      <c r="DI20" s="86" t="s">
        <v>338</v>
      </c>
      <c r="DJ20" s="86" t="s">
        <v>338</v>
      </c>
      <c r="DK20" s="86" t="s">
        <v>338</v>
      </c>
      <c r="DL20" s="86" t="s">
        <v>338</v>
      </c>
      <c r="DM20" s="86" t="s">
        <v>340</v>
      </c>
      <c r="DN20" s="86" t="s">
        <v>338</v>
      </c>
      <c r="DO20" s="86" t="s">
        <v>338</v>
      </c>
      <c r="DP20" s="86" t="s">
        <v>338</v>
      </c>
      <c r="DQ20" s="86" t="s">
        <v>338</v>
      </c>
      <c r="DR20" s="86" t="s">
        <v>338</v>
      </c>
      <c r="DS20" s="86" t="s">
        <v>338</v>
      </c>
      <c r="DT20" s="86" t="s">
        <v>341</v>
      </c>
      <c r="DU20" s="86" t="s">
        <v>341</v>
      </c>
      <c r="DV20" s="86" t="s">
        <v>340</v>
      </c>
      <c r="DW20" s="86" t="s">
        <v>341</v>
      </c>
      <c r="DX20" s="86" t="s">
        <v>338</v>
      </c>
      <c r="DY20" s="86" t="s">
        <v>338</v>
      </c>
      <c r="DZ20" s="86" t="s">
        <v>338</v>
      </c>
      <c r="EA20" s="86" t="s">
        <v>340</v>
      </c>
      <c r="EB20" s="86" t="s">
        <v>338</v>
      </c>
      <c r="EC20" s="86" t="s">
        <v>338</v>
      </c>
      <c r="ED20" s="86" t="s">
        <v>338</v>
      </c>
      <c r="EE20" s="86" t="s">
        <v>338</v>
      </c>
      <c r="EF20" s="86" t="s">
        <v>338</v>
      </c>
      <c r="EG20" s="86" t="s">
        <v>340</v>
      </c>
      <c r="EH20" s="86" t="s">
        <v>338</v>
      </c>
      <c r="EI20" s="86" t="s">
        <v>338</v>
      </c>
      <c r="EJ20" s="86" t="s">
        <v>338</v>
      </c>
      <c r="EK20" s="86" t="s">
        <v>340</v>
      </c>
      <c r="EL20" s="86" t="s">
        <v>340</v>
      </c>
      <c r="EM20" s="86" t="s">
        <v>338</v>
      </c>
      <c r="EN20" s="86" t="s">
        <v>338</v>
      </c>
      <c r="EO20" s="86" t="s">
        <v>338</v>
      </c>
      <c r="EP20" s="86" t="s">
        <v>338</v>
      </c>
      <c r="EQ20" s="86" t="s">
        <v>340</v>
      </c>
      <c r="ER20" s="86" t="s">
        <v>338</v>
      </c>
      <c r="ES20" s="86" t="s">
        <v>338</v>
      </c>
      <c r="ET20" s="86" t="s">
        <v>338</v>
      </c>
      <c r="EU20" s="86" t="s">
        <v>338</v>
      </c>
      <c r="EV20" s="86" t="s">
        <v>338</v>
      </c>
      <c r="EW20" s="86" t="s">
        <v>338</v>
      </c>
      <c r="EX20" s="86" t="s">
        <v>340</v>
      </c>
      <c r="EY20" s="86" t="s">
        <v>338</v>
      </c>
      <c r="EZ20" s="86" t="s">
        <v>338</v>
      </c>
      <c r="FA20" s="86" t="s">
        <v>338</v>
      </c>
      <c r="FB20" s="86" t="s">
        <v>338</v>
      </c>
      <c r="FC20" s="86" t="s">
        <v>338</v>
      </c>
      <c r="FD20" s="86" t="s">
        <v>338</v>
      </c>
      <c r="FE20" s="86" t="s">
        <v>338</v>
      </c>
      <c r="FF20" s="86" t="s">
        <v>338</v>
      </c>
      <c r="FG20" s="86" t="s">
        <v>340</v>
      </c>
      <c r="FH20" s="86" t="s">
        <v>338</v>
      </c>
      <c r="FI20" s="86" t="s">
        <v>340</v>
      </c>
      <c r="FJ20" s="86" t="s">
        <v>338</v>
      </c>
      <c r="FK20" s="86" t="s">
        <v>341</v>
      </c>
      <c r="FL20" s="86" t="s">
        <v>340</v>
      </c>
      <c r="FM20" s="86" t="s">
        <v>338</v>
      </c>
      <c r="FN20" s="86" t="s">
        <v>338</v>
      </c>
      <c r="FO20" s="86" t="s">
        <v>338</v>
      </c>
      <c r="FP20" s="86" t="s">
        <v>338</v>
      </c>
      <c r="FQ20" s="86" t="s">
        <v>340</v>
      </c>
      <c r="FR20" s="86" t="s">
        <v>338</v>
      </c>
      <c r="FS20" s="86" t="s">
        <v>338</v>
      </c>
      <c r="FT20" s="86" t="s">
        <v>338</v>
      </c>
      <c r="FU20" s="86" t="s">
        <v>338</v>
      </c>
      <c r="FV20" s="86" t="s">
        <v>338</v>
      </c>
      <c r="FW20" s="86" t="s">
        <v>338</v>
      </c>
      <c r="FX20" s="86" t="s">
        <v>338</v>
      </c>
      <c r="FY20" s="86" t="s">
        <v>338</v>
      </c>
      <c r="FZ20" s="86" t="s">
        <v>341</v>
      </c>
    </row>
    <row r="21" spans="1:182" x14ac:dyDescent="0.25">
      <c r="A21" s="86"/>
      <c r="B21" s="225" t="s">
        <v>801</v>
      </c>
      <c r="C21" s="225" t="s">
        <v>485</v>
      </c>
      <c r="D21" s="86" t="s">
        <v>329</v>
      </c>
      <c r="E21" s="86" t="s">
        <v>939</v>
      </c>
      <c r="F21" s="86" t="s">
        <v>426</v>
      </c>
      <c r="G21" s="86" t="s">
        <v>481</v>
      </c>
      <c r="H21" s="86" t="s">
        <v>482</v>
      </c>
      <c r="I21" s="224" t="s">
        <v>940</v>
      </c>
      <c r="J21" s="223" t="s">
        <v>508</v>
      </c>
      <c r="K21" s="86" t="s">
        <v>338</v>
      </c>
      <c r="L21" s="86" t="s">
        <v>338</v>
      </c>
      <c r="M21" s="86" t="s">
        <v>340</v>
      </c>
      <c r="N21" s="86" t="s">
        <v>338</v>
      </c>
      <c r="O21" s="86" t="s">
        <v>338</v>
      </c>
      <c r="P21" s="86" t="s">
        <v>338</v>
      </c>
      <c r="Q21" s="86" t="s">
        <v>340</v>
      </c>
      <c r="R21" s="86" t="s">
        <v>338</v>
      </c>
      <c r="S21" s="86" t="s">
        <v>340</v>
      </c>
      <c r="T21" s="86" t="s">
        <v>340</v>
      </c>
      <c r="U21" s="86" t="s">
        <v>340</v>
      </c>
      <c r="V21" s="86" t="s">
        <v>338</v>
      </c>
      <c r="W21" s="86" t="s">
        <v>338</v>
      </c>
      <c r="X21" s="86" t="s">
        <v>338</v>
      </c>
      <c r="Y21" s="86" t="s">
        <v>338</v>
      </c>
      <c r="Z21" s="86" t="s">
        <v>338</v>
      </c>
      <c r="AA21" s="86" t="s">
        <v>338</v>
      </c>
      <c r="AB21" s="86" t="s">
        <v>338</v>
      </c>
      <c r="AC21" s="86" t="s">
        <v>338</v>
      </c>
      <c r="AD21" s="86" t="s">
        <v>341</v>
      </c>
      <c r="AE21" s="86" t="s">
        <v>341</v>
      </c>
      <c r="AF21" s="86" t="s">
        <v>340</v>
      </c>
      <c r="AG21" s="86" t="s">
        <v>338</v>
      </c>
      <c r="AH21" s="86" t="s">
        <v>340</v>
      </c>
      <c r="AI21" s="86" t="s">
        <v>338</v>
      </c>
      <c r="AJ21" s="86" t="s">
        <v>338</v>
      </c>
      <c r="AK21" s="86" t="s">
        <v>338</v>
      </c>
      <c r="AL21" s="86" t="s">
        <v>340</v>
      </c>
      <c r="AM21" s="86" t="s">
        <v>338</v>
      </c>
      <c r="AN21" s="86" t="s">
        <v>340</v>
      </c>
      <c r="AO21" s="86" t="s">
        <v>338</v>
      </c>
      <c r="AP21" s="86" t="s">
        <v>338</v>
      </c>
      <c r="AQ21" s="86" t="s">
        <v>338</v>
      </c>
      <c r="AR21" s="86" t="s">
        <v>338</v>
      </c>
      <c r="AS21" s="86" t="s">
        <v>338</v>
      </c>
      <c r="AT21" s="86" t="s">
        <v>341</v>
      </c>
      <c r="AU21" s="86" t="s">
        <v>338</v>
      </c>
      <c r="AV21" s="86" t="s">
        <v>338</v>
      </c>
      <c r="AW21" s="86" t="s">
        <v>340</v>
      </c>
      <c r="AX21" s="86" t="s">
        <v>338</v>
      </c>
      <c r="AY21" s="86" t="s">
        <v>338</v>
      </c>
      <c r="AZ21" s="86" t="s">
        <v>934</v>
      </c>
      <c r="BA21" s="86" t="s">
        <v>934</v>
      </c>
      <c r="BB21" s="223" t="s">
        <v>893</v>
      </c>
      <c r="BC21" s="86" t="s">
        <v>338</v>
      </c>
      <c r="BD21" s="86" t="s">
        <v>338</v>
      </c>
      <c r="BE21" s="86" t="s">
        <v>340</v>
      </c>
      <c r="BF21" s="86" t="s">
        <v>338</v>
      </c>
      <c r="BG21" s="86" t="s">
        <v>338</v>
      </c>
      <c r="BH21" s="86" t="s">
        <v>338</v>
      </c>
      <c r="BI21" s="86" t="s">
        <v>340</v>
      </c>
      <c r="BJ21" s="86" t="s">
        <v>338</v>
      </c>
      <c r="BK21" s="86" t="s">
        <v>340</v>
      </c>
      <c r="BL21" s="86" t="s">
        <v>340</v>
      </c>
      <c r="BM21" s="86" t="s">
        <v>338</v>
      </c>
      <c r="BN21" s="86" t="s">
        <v>338</v>
      </c>
      <c r="BO21" s="86" t="s">
        <v>338</v>
      </c>
      <c r="BP21" s="86" t="s">
        <v>338</v>
      </c>
      <c r="BQ21" s="86" t="s">
        <v>338</v>
      </c>
      <c r="BR21" s="86" t="s">
        <v>340</v>
      </c>
      <c r="BS21" s="86" t="s">
        <v>338</v>
      </c>
      <c r="BT21" s="86" t="s">
        <v>340</v>
      </c>
      <c r="BU21" s="86" t="s">
        <v>338</v>
      </c>
      <c r="BV21" s="86" t="s">
        <v>338</v>
      </c>
      <c r="BW21" s="86" t="s">
        <v>341</v>
      </c>
      <c r="BX21" s="86" t="s">
        <v>338</v>
      </c>
      <c r="BY21" s="86" t="s">
        <v>338</v>
      </c>
      <c r="BZ21" s="86" t="s">
        <v>338</v>
      </c>
      <c r="CA21" s="86" t="s">
        <v>338</v>
      </c>
      <c r="CB21" s="86" t="s">
        <v>338</v>
      </c>
      <c r="CC21" s="86" t="s">
        <v>338</v>
      </c>
      <c r="CD21" s="86" t="s">
        <v>338</v>
      </c>
      <c r="CE21" s="86" t="s">
        <v>338</v>
      </c>
      <c r="CF21" s="86" t="s">
        <v>338</v>
      </c>
      <c r="CG21" s="86" t="s">
        <v>338</v>
      </c>
      <c r="CH21" s="86" t="s">
        <v>338</v>
      </c>
      <c r="CI21" s="86" t="s">
        <v>338</v>
      </c>
      <c r="CJ21" s="86" t="s">
        <v>338</v>
      </c>
      <c r="CK21" s="86" t="s">
        <v>338</v>
      </c>
      <c r="CL21" s="86" t="s">
        <v>338</v>
      </c>
      <c r="CM21" s="86" t="s">
        <v>338</v>
      </c>
      <c r="CN21" s="86" t="s">
        <v>341</v>
      </c>
      <c r="CO21" s="86" t="s">
        <v>338</v>
      </c>
      <c r="CP21" s="86" t="s">
        <v>338</v>
      </c>
      <c r="CQ21" s="86" t="s">
        <v>338</v>
      </c>
      <c r="CR21" s="86" t="s">
        <v>338</v>
      </c>
      <c r="CS21" s="86" t="s">
        <v>338</v>
      </c>
      <c r="CT21" s="86" t="s">
        <v>338</v>
      </c>
      <c r="CU21" s="86" t="s">
        <v>338</v>
      </c>
      <c r="CV21" s="86" t="s">
        <v>340</v>
      </c>
      <c r="CW21" s="86" t="s">
        <v>341</v>
      </c>
      <c r="CX21" s="86" t="s">
        <v>338</v>
      </c>
      <c r="CY21" s="86" t="s">
        <v>338</v>
      </c>
      <c r="CZ21" s="86" t="s">
        <v>341</v>
      </c>
      <c r="DA21" s="86" t="s">
        <v>338</v>
      </c>
      <c r="DB21" s="86" t="s">
        <v>341</v>
      </c>
      <c r="DC21" s="86" t="s">
        <v>338</v>
      </c>
      <c r="DD21" s="86" t="s">
        <v>340</v>
      </c>
      <c r="DE21" s="86" t="s">
        <v>338</v>
      </c>
      <c r="DF21" s="86" t="s">
        <v>340</v>
      </c>
      <c r="DG21" s="86" t="s">
        <v>338</v>
      </c>
      <c r="DH21" s="86" t="s">
        <v>341</v>
      </c>
      <c r="DI21" s="86" t="s">
        <v>338</v>
      </c>
      <c r="DJ21" s="86" t="s">
        <v>338</v>
      </c>
      <c r="DK21" s="86" t="s">
        <v>338</v>
      </c>
      <c r="DL21" s="86" t="s">
        <v>338</v>
      </c>
      <c r="DM21" s="86" t="s">
        <v>340</v>
      </c>
      <c r="DN21" s="86" t="s">
        <v>338</v>
      </c>
      <c r="DO21" s="86" t="s">
        <v>338</v>
      </c>
      <c r="DP21" s="86" t="s">
        <v>338</v>
      </c>
      <c r="DQ21" s="86" t="s">
        <v>338</v>
      </c>
      <c r="DR21" s="86" t="s">
        <v>338</v>
      </c>
      <c r="DS21" s="86" t="s">
        <v>338</v>
      </c>
      <c r="DT21" s="86" t="s">
        <v>341</v>
      </c>
      <c r="DU21" s="86" t="s">
        <v>341</v>
      </c>
      <c r="DV21" s="86" t="s">
        <v>340</v>
      </c>
      <c r="DW21" s="86" t="s">
        <v>341</v>
      </c>
      <c r="DX21" s="86" t="s">
        <v>338</v>
      </c>
      <c r="DY21" s="86" t="s">
        <v>338</v>
      </c>
      <c r="DZ21" s="86" t="s">
        <v>338</v>
      </c>
      <c r="EA21" s="86" t="s">
        <v>340</v>
      </c>
      <c r="EB21" s="86" t="s">
        <v>338</v>
      </c>
      <c r="EC21" s="86" t="s">
        <v>338</v>
      </c>
      <c r="ED21" s="86" t="s">
        <v>338</v>
      </c>
      <c r="EE21" s="86" t="s">
        <v>338</v>
      </c>
      <c r="EF21" s="86" t="s">
        <v>338</v>
      </c>
      <c r="EG21" s="86" t="s">
        <v>340</v>
      </c>
      <c r="EH21" s="86" t="s">
        <v>338</v>
      </c>
      <c r="EI21" s="86" t="s">
        <v>338</v>
      </c>
      <c r="EJ21" s="86" t="s">
        <v>338</v>
      </c>
      <c r="EK21" s="86" t="s">
        <v>340</v>
      </c>
      <c r="EL21" s="86" t="s">
        <v>340</v>
      </c>
      <c r="EM21" s="86" t="s">
        <v>338</v>
      </c>
      <c r="EN21" s="86" t="s">
        <v>338</v>
      </c>
      <c r="EO21" s="86" t="s">
        <v>338</v>
      </c>
      <c r="EP21" s="86" t="s">
        <v>338</v>
      </c>
      <c r="EQ21" s="86" t="s">
        <v>340</v>
      </c>
      <c r="ER21" s="86" t="s">
        <v>338</v>
      </c>
      <c r="ES21" s="86" t="s">
        <v>338</v>
      </c>
      <c r="ET21" s="86" t="s">
        <v>338</v>
      </c>
      <c r="EU21" s="86" t="s">
        <v>338</v>
      </c>
      <c r="EV21" s="86" t="s">
        <v>338</v>
      </c>
      <c r="EW21" s="86" t="s">
        <v>338</v>
      </c>
      <c r="EX21" s="86" t="s">
        <v>340</v>
      </c>
      <c r="EY21" s="86" t="s">
        <v>338</v>
      </c>
      <c r="EZ21" s="86" t="s">
        <v>338</v>
      </c>
      <c r="FA21" s="86" t="s">
        <v>338</v>
      </c>
      <c r="FB21" s="86" t="s">
        <v>338</v>
      </c>
      <c r="FC21" s="86" t="s">
        <v>338</v>
      </c>
      <c r="FD21" s="86" t="s">
        <v>338</v>
      </c>
      <c r="FE21" s="86" t="s">
        <v>338</v>
      </c>
      <c r="FF21" s="86" t="s">
        <v>338</v>
      </c>
      <c r="FG21" s="86" t="s">
        <v>340</v>
      </c>
      <c r="FH21" s="86" t="s">
        <v>338</v>
      </c>
      <c r="FI21" s="86" t="s">
        <v>340</v>
      </c>
      <c r="FJ21" s="86" t="s">
        <v>338</v>
      </c>
      <c r="FK21" s="86" t="s">
        <v>341</v>
      </c>
      <c r="FL21" s="86" t="s">
        <v>340</v>
      </c>
      <c r="FM21" s="86" t="s">
        <v>338</v>
      </c>
      <c r="FN21" s="86" t="s">
        <v>338</v>
      </c>
      <c r="FO21" s="86" t="s">
        <v>338</v>
      </c>
      <c r="FP21" s="86" t="s">
        <v>338</v>
      </c>
      <c r="FQ21" s="86" t="s">
        <v>340</v>
      </c>
      <c r="FR21" s="86" t="s">
        <v>338</v>
      </c>
      <c r="FS21" s="86" t="s">
        <v>338</v>
      </c>
      <c r="FT21" s="86" t="s">
        <v>338</v>
      </c>
      <c r="FU21" s="86" t="s">
        <v>338</v>
      </c>
      <c r="FV21" s="86" t="s">
        <v>338</v>
      </c>
      <c r="FW21" s="86" t="s">
        <v>338</v>
      </c>
      <c r="FX21" s="86" t="s">
        <v>338</v>
      </c>
      <c r="FY21" s="86" t="s">
        <v>338</v>
      </c>
      <c r="FZ21" s="86" t="s">
        <v>341</v>
      </c>
    </row>
    <row r="22" spans="1:182" x14ac:dyDescent="0.25">
      <c r="A22" s="86"/>
      <c r="B22" s="225" t="s">
        <v>802</v>
      </c>
      <c r="C22" s="225" t="s">
        <v>485</v>
      </c>
      <c r="D22" s="86" t="s">
        <v>329</v>
      </c>
      <c r="E22" s="86" t="s">
        <v>939</v>
      </c>
      <c r="F22" s="86" t="s">
        <v>426</v>
      </c>
      <c r="G22" s="86" t="s">
        <v>481</v>
      </c>
      <c r="H22" s="86" t="s">
        <v>482</v>
      </c>
      <c r="I22" s="224" t="s">
        <v>941</v>
      </c>
      <c r="J22" s="223" t="s">
        <v>508</v>
      </c>
      <c r="K22" s="86" t="s">
        <v>338</v>
      </c>
      <c r="L22" s="86" t="s">
        <v>338</v>
      </c>
      <c r="M22" s="86" t="s">
        <v>340</v>
      </c>
      <c r="N22" s="86" t="s">
        <v>338</v>
      </c>
      <c r="O22" s="86" t="s">
        <v>338</v>
      </c>
      <c r="P22" s="86" t="s">
        <v>338</v>
      </c>
      <c r="Q22" s="86" t="s">
        <v>340</v>
      </c>
      <c r="R22" s="86" t="s">
        <v>338</v>
      </c>
      <c r="S22" s="86" t="s">
        <v>340</v>
      </c>
      <c r="T22" s="86" t="s">
        <v>340</v>
      </c>
      <c r="U22" s="86" t="s">
        <v>340</v>
      </c>
      <c r="V22" s="86" t="s">
        <v>338</v>
      </c>
      <c r="W22" s="86" t="s">
        <v>338</v>
      </c>
      <c r="X22" s="86" t="s">
        <v>338</v>
      </c>
      <c r="Y22" s="86" t="s">
        <v>338</v>
      </c>
      <c r="Z22" s="86" t="s">
        <v>338</v>
      </c>
      <c r="AA22" s="86" t="s">
        <v>338</v>
      </c>
      <c r="AB22" s="86" t="s">
        <v>338</v>
      </c>
      <c r="AC22" s="86" t="s">
        <v>338</v>
      </c>
      <c r="AD22" s="86" t="s">
        <v>341</v>
      </c>
      <c r="AE22" s="86" t="s">
        <v>341</v>
      </c>
      <c r="AF22" s="86" t="s">
        <v>340</v>
      </c>
      <c r="AG22" s="86" t="s">
        <v>338</v>
      </c>
      <c r="AH22" s="86" t="s">
        <v>340</v>
      </c>
      <c r="AI22" s="86" t="s">
        <v>338</v>
      </c>
      <c r="AJ22" s="86" t="s">
        <v>338</v>
      </c>
      <c r="AK22" s="86" t="s">
        <v>338</v>
      </c>
      <c r="AL22" s="86" t="s">
        <v>340</v>
      </c>
      <c r="AM22" s="86" t="s">
        <v>338</v>
      </c>
      <c r="AN22" s="86" t="s">
        <v>340</v>
      </c>
      <c r="AO22" s="86" t="s">
        <v>338</v>
      </c>
      <c r="AP22" s="86" t="s">
        <v>338</v>
      </c>
      <c r="AQ22" s="86" t="s">
        <v>338</v>
      </c>
      <c r="AR22" s="86" t="s">
        <v>338</v>
      </c>
      <c r="AS22" s="86" t="s">
        <v>338</v>
      </c>
      <c r="AT22" s="86" t="s">
        <v>341</v>
      </c>
      <c r="AU22" s="86" t="s">
        <v>338</v>
      </c>
      <c r="AV22" s="86" t="s">
        <v>338</v>
      </c>
      <c r="AW22" s="86" t="s">
        <v>340</v>
      </c>
      <c r="AX22" s="86" t="s">
        <v>338</v>
      </c>
      <c r="AY22" s="86" t="s">
        <v>338</v>
      </c>
      <c r="AZ22" s="86" t="s">
        <v>934</v>
      </c>
      <c r="BA22" s="86" t="s">
        <v>934</v>
      </c>
      <c r="BB22" s="223" t="s">
        <v>893</v>
      </c>
      <c r="BC22" s="86" t="s">
        <v>338</v>
      </c>
      <c r="BD22" s="86" t="s">
        <v>338</v>
      </c>
      <c r="BE22" s="86" t="s">
        <v>340</v>
      </c>
      <c r="BF22" s="86" t="s">
        <v>338</v>
      </c>
      <c r="BG22" s="86" t="s">
        <v>338</v>
      </c>
      <c r="BH22" s="86" t="s">
        <v>338</v>
      </c>
      <c r="BI22" s="86" t="s">
        <v>340</v>
      </c>
      <c r="BJ22" s="86" t="s">
        <v>338</v>
      </c>
      <c r="BK22" s="86" t="s">
        <v>340</v>
      </c>
      <c r="BL22" s="86" t="s">
        <v>340</v>
      </c>
      <c r="BM22" s="86" t="s">
        <v>338</v>
      </c>
      <c r="BN22" s="86" t="s">
        <v>338</v>
      </c>
      <c r="BO22" s="86" t="s">
        <v>338</v>
      </c>
      <c r="BP22" s="86" t="s">
        <v>338</v>
      </c>
      <c r="BQ22" s="86" t="s">
        <v>338</v>
      </c>
      <c r="BR22" s="86" t="s">
        <v>340</v>
      </c>
      <c r="BS22" s="86" t="s">
        <v>338</v>
      </c>
      <c r="BT22" s="86" t="s">
        <v>340</v>
      </c>
      <c r="BU22" s="86" t="s">
        <v>338</v>
      </c>
      <c r="BV22" s="86" t="s">
        <v>338</v>
      </c>
      <c r="BW22" s="86" t="s">
        <v>341</v>
      </c>
      <c r="BX22" s="86" t="s">
        <v>338</v>
      </c>
      <c r="BY22" s="86" t="s">
        <v>338</v>
      </c>
      <c r="BZ22" s="86" t="s">
        <v>338</v>
      </c>
      <c r="CA22" s="86" t="s">
        <v>338</v>
      </c>
      <c r="CB22" s="86" t="s">
        <v>338</v>
      </c>
      <c r="CC22" s="86" t="s">
        <v>338</v>
      </c>
      <c r="CD22" s="86" t="s">
        <v>338</v>
      </c>
      <c r="CE22" s="86" t="s">
        <v>338</v>
      </c>
      <c r="CF22" s="86" t="s">
        <v>338</v>
      </c>
      <c r="CG22" s="86" t="s">
        <v>338</v>
      </c>
      <c r="CH22" s="86" t="s">
        <v>338</v>
      </c>
      <c r="CI22" s="86" t="s">
        <v>338</v>
      </c>
      <c r="CJ22" s="86" t="s">
        <v>338</v>
      </c>
      <c r="CK22" s="86" t="s">
        <v>338</v>
      </c>
      <c r="CL22" s="86" t="s">
        <v>338</v>
      </c>
      <c r="CM22" s="86" t="s">
        <v>338</v>
      </c>
      <c r="CN22" s="86" t="s">
        <v>341</v>
      </c>
      <c r="CO22" s="86" t="s">
        <v>338</v>
      </c>
      <c r="CP22" s="86" t="s">
        <v>338</v>
      </c>
      <c r="CQ22" s="86" t="s">
        <v>338</v>
      </c>
      <c r="CR22" s="86" t="s">
        <v>338</v>
      </c>
      <c r="CS22" s="86" t="s">
        <v>338</v>
      </c>
      <c r="CT22" s="86" t="s">
        <v>338</v>
      </c>
      <c r="CU22" s="86" t="s">
        <v>338</v>
      </c>
      <c r="CV22" s="86" t="s">
        <v>340</v>
      </c>
      <c r="CW22" s="86" t="s">
        <v>341</v>
      </c>
      <c r="CX22" s="86" t="s">
        <v>338</v>
      </c>
      <c r="CY22" s="86" t="s">
        <v>338</v>
      </c>
      <c r="CZ22" s="86" t="s">
        <v>341</v>
      </c>
      <c r="DA22" s="86" t="s">
        <v>338</v>
      </c>
      <c r="DB22" s="86" t="s">
        <v>341</v>
      </c>
      <c r="DC22" s="86" t="s">
        <v>338</v>
      </c>
      <c r="DD22" s="86" t="s">
        <v>340</v>
      </c>
      <c r="DE22" s="86" t="s">
        <v>338</v>
      </c>
      <c r="DF22" s="86" t="s">
        <v>340</v>
      </c>
      <c r="DG22" s="86" t="s">
        <v>338</v>
      </c>
      <c r="DH22" s="86" t="s">
        <v>341</v>
      </c>
      <c r="DI22" s="86" t="s">
        <v>338</v>
      </c>
      <c r="DJ22" s="86" t="s">
        <v>338</v>
      </c>
      <c r="DK22" s="86" t="s">
        <v>338</v>
      </c>
      <c r="DL22" s="86" t="s">
        <v>338</v>
      </c>
      <c r="DM22" s="86" t="s">
        <v>340</v>
      </c>
      <c r="DN22" s="86" t="s">
        <v>338</v>
      </c>
      <c r="DO22" s="86" t="s">
        <v>338</v>
      </c>
      <c r="DP22" s="86" t="s">
        <v>338</v>
      </c>
      <c r="DQ22" s="86" t="s">
        <v>338</v>
      </c>
      <c r="DR22" s="86" t="s">
        <v>338</v>
      </c>
      <c r="DS22" s="86" t="s">
        <v>338</v>
      </c>
      <c r="DT22" s="86" t="s">
        <v>341</v>
      </c>
      <c r="DU22" s="86" t="s">
        <v>341</v>
      </c>
      <c r="DV22" s="86" t="s">
        <v>340</v>
      </c>
      <c r="DW22" s="86" t="s">
        <v>341</v>
      </c>
      <c r="DX22" s="86" t="s">
        <v>338</v>
      </c>
      <c r="DY22" s="86" t="s">
        <v>338</v>
      </c>
      <c r="DZ22" s="86" t="s">
        <v>338</v>
      </c>
      <c r="EA22" s="86" t="s">
        <v>340</v>
      </c>
      <c r="EB22" s="86" t="s">
        <v>338</v>
      </c>
      <c r="EC22" s="86" t="s">
        <v>338</v>
      </c>
      <c r="ED22" s="86" t="s">
        <v>338</v>
      </c>
      <c r="EE22" s="86" t="s">
        <v>338</v>
      </c>
      <c r="EF22" s="86" t="s">
        <v>338</v>
      </c>
      <c r="EG22" s="86" t="s">
        <v>340</v>
      </c>
      <c r="EH22" s="86" t="s">
        <v>338</v>
      </c>
      <c r="EI22" s="86" t="s">
        <v>338</v>
      </c>
      <c r="EJ22" s="86" t="s">
        <v>338</v>
      </c>
      <c r="EK22" s="86" t="s">
        <v>340</v>
      </c>
      <c r="EL22" s="86" t="s">
        <v>340</v>
      </c>
      <c r="EM22" s="86" t="s">
        <v>338</v>
      </c>
      <c r="EN22" s="86" t="s">
        <v>338</v>
      </c>
      <c r="EO22" s="86" t="s">
        <v>338</v>
      </c>
      <c r="EP22" s="86" t="s">
        <v>338</v>
      </c>
      <c r="EQ22" s="86" t="s">
        <v>340</v>
      </c>
      <c r="ER22" s="86" t="s">
        <v>338</v>
      </c>
      <c r="ES22" s="86" t="s">
        <v>338</v>
      </c>
      <c r="ET22" s="86" t="s">
        <v>338</v>
      </c>
      <c r="EU22" s="86" t="s">
        <v>338</v>
      </c>
      <c r="EV22" s="86" t="s">
        <v>338</v>
      </c>
      <c r="EW22" s="86" t="s">
        <v>338</v>
      </c>
      <c r="EX22" s="86" t="s">
        <v>340</v>
      </c>
      <c r="EY22" s="86" t="s">
        <v>338</v>
      </c>
      <c r="EZ22" s="86" t="s">
        <v>338</v>
      </c>
      <c r="FA22" s="86" t="s">
        <v>338</v>
      </c>
      <c r="FB22" s="86" t="s">
        <v>338</v>
      </c>
      <c r="FC22" s="86" t="s">
        <v>338</v>
      </c>
      <c r="FD22" s="86" t="s">
        <v>338</v>
      </c>
      <c r="FE22" s="86" t="s">
        <v>338</v>
      </c>
      <c r="FF22" s="86" t="s">
        <v>338</v>
      </c>
      <c r="FG22" s="86" t="s">
        <v>340</v>
      </c>
      <c r="FH22" s="86" t="s">
        <v>338</v>
      </c>
      <c r="FI22" s="86" t="s">
        <v>340</v>
      </c>
      <c r="FJ22" s="86" t="s">
        <v>338</v>
      </c>
      <c r="FK22" s="86" t="s">
        <v>341</v>
      </c>
      <c r="FL22" s="86" t="s">
        <v>340</v>
      </c>
      <c r="FM22" s="86" t="s">
        <v>338</v>
      </c>
      <c r="FN22" s="86" t="s">
        <v>338</v>
      </c>
      <c r="FO22" s="86" t="s">
        <v>338</v>
      </c>
      <c r="FP22" s="86" t="s">
        <v>338</v>
      </c>
      <c r="FQ22" s="86" t="s">
        <v>340</v>
      </c>
      <c r="FR22" s="86" t="s">
        <v>338</v>
      </c>
      <c r="FS22" s="86" t="s">
        <v>338</v>
      </c>
      <c r="FT22" s="86" t="s">
        <v>338</v>
      </c>
      <c r="FU22" s="86" t="s">
        <v>338</v>
      </c>
      <c r="FV22" s="86" t="s">
        <v>338</v>
      </c>
      <c r="FW22" s="86" t="s">
        <v>338</v>
      </c>
      <c r="FX22" s="86" t="s">
        <v>338</v>
      </c>
      <c r="FY22" s="86" t="s">
        <v>338</v>
      </c>
      <c r="FZ22" s="86" t="s">
        <v>341</v>
      </c>
    </row>
    <row r="23" spans="1:182" x14ac:dyDescent="0.25">
      <c r="A23" s="86"/>
      <c r="B23" s="225" t="s">
        <v>803</v>
      </c>
      <c r="C23" s="225" t="s">
        <v>485</v>
      </c>
      <c r="D23" s="86" t="s">
        <v>333</v>
      </c>
      <c r="E23" s="86" t="s">
        <v>333</v>
      </c>
      <c r="F23" s="86" t="s">
        <v>333</v>
      </c>
      <c r="G23" s="86" t="s">
        <v>481</v>
      </c>
      <c r="H23" s="86" t="s">
        <v>484</v>
      </c>
      <c r="I23" s="224" t="s">
        <v>337</v>
      </c>
      <c r="J23" s="223" t="s">
        <v>508</v>
      </c>
      <c r="K23" s="86" t="s">
        <v>338</v>
      </c>
      <c r="L23" s="86" t="s">
        <v>338</v>
      </c>
      <c r="M23" s="86" t="s">
        <v>340</v>
      </c>
      <c r="N23" s="86" t="s">
        <v>338</v>
      </c>
      <c r="O23" s="86" t="s">
        <v>338</v>
      </c>
      <c r="P23" s="86" t="s">
        <v>338</v>
      </c>
      <c r="Q23" s="86" t="s">
        <v>340</v>
      </c>
      <c r="R23" s="86" t="s">
        <v>338</v>
      </c>
      <c r="S23" s="86" t="s">
        <v>340</v>
      </c>
      <c r="T23" s="86" t="s">
        <v>340</v>
      </c>
      <c r="U23" s="86" t="s">
        <v>340</v>
      </c>
      <c r="V23" s="86" t="s">
        <v>338</v>
      </c>
      <c r="W23" s="86" t="s">
        <v>338</v>
      </c>
      <c r="X23" s="86" t="s">
        <v>338</v>
      </c>
      <c r="Y23" s="86" t="s">
        <v>338</v>
      </c>
      <c r="Z23" s="86" t="s">
        <v>338</v>
      </c>
      <c r="AA23" s="86" t="s">
        <v>338</v>
      </c>
      <c r="AB23" s="86" t="s">
        <v>338</v>
      </c>
      <c r="AC23" s="86" t="s">
        <v>338</v>
      </c>
      <c r="AD23" s="86" t="s">
        <v>341</v>
      </c>
      <c r="AE23" s="86" t="s">
        <v>341</v>
      </c>
      <c r="AF23" s="86" t="s">
        <v>338</v>
      </c>
      <c r="AG23" s="86" t="s">
        <v>338</v>
      </c>
      <c r="AH23" s="86" t="s">
        <v>340</v>
      </c>
      <c r="AI23" s="86" t="s">
        <v>338</v>
      </c>
      <c r="AJ23" s="86" t="s">
        <v>338</v>
      </c>
      <c r="AK23" s="86" t="s">
        <v>338</v>
      </c>
      <c r="AL23" s="86" t="s">
        <v>934</v>
      </c>
      <c r="AM23" s="86" t="s">
        <v>934</v>
      </c>
      <c r="AN23" s="86" t="s">
        <v>934</v>
      </c>
      <c r="AO23" s="86" t="s">
        <v>934</v>
      </c>
      <c r="AP23" s="86" t="s">
        <v>934</v>
      </c>
      <c r="AQ23" s="86" t="s">
        <v>934</v>
      </c>
      <c r="AR23" s="86" t="s">
        <v>338</v>
      </c>
      <c r="AS23" s="86" t="s">
        <v>338</v>
      </c>
      <c r="AT23" s="86" t="s">
        <v>341</v>
      </c>
      <c r="AU23" s="86" t="s">
        <v>338</v>
      </c>
      <c r="AV23" s="86" t="s">
        <v>338</v>
      </c>
      <c r="AW23" s="86" t="s">
        <v>340</v>
      </c>
      <c r="AX23" s="86" t="s">
        <v>338</v>
      </c>
      <c r="AY23" s="86" t="s">
        <v>338</v>
      </c>
      <c r="AZ23" s="86" t="s">
        <v>934</v>
      </c>
      <c r="BA23" s="86" t="s">
        <v>934</v>
      </c>
      <c r="BB23" s="223" t="s">
        <v>893</v>
      </c>
      <c r="BC23" s="86" t="s">
        <v>338</v>
      </c>
      <c r="BD23" s="86" t="s">
        <v>338</v>
      </c>
      <c r="BE23" s="86" t="s">
        <v>340</v>
      </c>
      <c r="BF23" s="86" t="s">
        <v>338</v>
      </c>
      <c r="BG23" s="86" t="s">
        <v>338</v>
      </c>
      <c r="BH23" s="86" t="s">
        <v>338</v>
      </c>
      <c r="BI23" s="86" t="s">
        <v>340</v>
      </c>
      <c r="BJ23" s="86" t="s">
        <v>338</v>
      </c>
      <c r="BK23" s="86" t="s">
        <v>340</v>
      </c>
      <c r="BL23" s="86" t="s">
        <v>340</v>
      </c>
      <c r="BM23" s="86" t="s">
        <v>338</v>
      </c>
      <c r="BN23" s="86" t="s">
        <v>338</v>
      </c>
      <c r="BO23" s="86" t="s">
        <v>338</v>
      </c>
      <c r="BP23" s="86" t="s">
        <v>338</v>
      </c>
      <c r="BQ23" s="86" t="s">
        <v>338</v>
      </c>
      <c r="BR23" s="86" t="s">
        <v>340</v>
      </c>
      <c r="BS23" s="86" t="s">
        <v>338</v>
      </c>
      <c r="BT23" s="86" t="s">
        <v>340</v>
      </c>
      <c r="BU23" s="86" t="s">
        <v>338</v>
      </c>
      <c r="BV23" s="86" t="s">
        <v>338</v>
      </c>
      <c r="BW23" s="86" t="s">
        <v>341</v>
      </c>
      <c r="BX23" s="86" t="s">
        <v>338</v>
      </c>
      <c r="BY23" s="86" t="s">
        <v>338</v>
      </c>
      <c r="BZ23" s="86" t="s">
        <v>338</v>
      </c>
      <c r="CA23" s="86" t="s">
        <v>338</v>
      </c>
      <c r="CB23" s="86" t="s">
        <v>338</v>
      </c>
      <c r="CC23" s="86" t="s">
        <v>338</v>
      </c>
      <c r="CD23" s="86" t="s">
        <v>338</v>
      </c>
      <c r="CE23" s="86" t="s">
        <v>338</v>
      </c>
      <c r="CF23" s="86" t="s">
        <v>338</v>
      </c>
      <c r="CG23" s="86" t="s">
        <v>338</v>
      </c>
      <c r="CH23" s="86" t="s">
        <v>338</v>
      </c>
      <c r="CI23" s="86" t="s">
        <v>338</v>
      </c>
      <c r="CJ23" s="86" t="s">
        <v>338</v>
      </c>
      <c r="CK23" s="86" t="s">
        <v>338</v>
      </c>
      <c r="CL23" s="86" t="s">
        <v>338</v>
      </c>
      <c r="CM23" s="86" t="s">
        <v>338</v>
      </c>
      <c r="CN23" s="86" t="s">
        <v>341</v>
      </c>
      <c r="CO23" s="86" t="s">
        <v>338</v>
      </c>
      <c r="CP23" s="86" t="s">
        <v>338</v>
      </c>
      <c r="CQ23" s="86" t="s">
        <v>338</v>
      </c>
      <c r="CR23" s="86" t="s">
        <v>338</v>
      </c>
      <c r="CS23" s="86" t="s">
        <v>338</v>
      </c>
      <c r="CT23" s="86" t="s">
        <v>338</v>
      </c>
      <c r="CU23" s="86" t="s">
        <v>934</v>
      </c>
      <c r="CV23" s="86" t="s">
        <v>934</v>
      </c>
      <c r="CW23" s="86" t="s">
        <v>934</v>
      </c>
      <c r="CX23" s="86" t="s">
        <v>934</v>
      </c>
      <c r="CY23" s="86" t="s">
        <v>934</v>
      </c>
      <c r="CZ23" s="86" t="s">
        <v>934</v>
      </c>
      <c r="DA23" s="86" t="s">
        <v>934</v>
      </c>
      <c r="DB23" s="86" t="s">
        <v>934</v>
      </c>
      <c r="DC23" s="86" t="s">
        <v>338</v>
      </c>
      <c r="DD23" s="86" t="s">
        <v>934</v>
      </c>
      <c r="DE23" s="86" t="s">
        <v>934</v>
      </c>
      <c r="DF23" s="86" t="s">
        <v>340</v>
      </c>
      <c r="DG23" s="86" t="s">
        <v>338</v>
      </c>
      <c r="DH23" s="86" t="s">
        <v>341</v>
      </c>
      <c r="DI23" s="86" t="s">
        <v>338</v>
      </c>
      <c r="DJ23" s="86" t="s">
        <v>338</v>
      </c>
      <c r="DK23" s="86" t="s">
        <v>338</v>
      </c>
      <c r="DL23" s="86" t="s">
        <v>338</v>
      </c>
      <c r="DM23" s="86" t="s">
        <v>340</v>
      </c>
      <c r="DN23" s="86" t="s">
        <v>338</v>
      </c>
      <c r="DO23" s="86" t="s">
        <v>338</v>
      </c>
      <c r="DP23" s="86" t="s">
        <v>338</v>
      </c>
      <c r="DQ23" s="86" t="s">
        <v>338</v>
      </c>
      <c r="DR23" s="86" t="s">
        <v>338</v>
      </c>
      <c r="DS23" s="86" t="s">
        <v>338</v>
      </c>
      <c r="DT23" s="86" t="s">
        <v>341</v>
      </c>
      <c r="DU23" s="86" t="s">
        <v>341</v>
      </c>
      <c r="DV23" s="86" t="s">
        <v>340</v>
      </c>
      <c r="DW23" s="86" t="s">
        <v>341</v>
      </c>
      <c r="DX23" s="86" t="s">
        <v>338</v>
      </c>
      <c r="DY23" s="86" t="s">
        <v>338</v>
      </c>
      <c r="DZ23" s="86" t="s">
        <v>338</v>
      </c>
      <c r="EA23" s="86" t="s">
        <v>340</v>
      </c>
      <c r="EB23" s="86" t="s">
        <v>338</v>
      </c>
      <c r="EC23" s="86" t="s">
        <v>338</v>
      </c>
      <c r="ED23" s="86" t="s">
        <v>338</v>
      </c>
      <c r="EE23" s="86" t="s">
        <v>338</v>
      </c>
      <c r="EF23" s="86" t="s">
        <v>338</v>
      </c>
      <c r="EG23" s="86" t="s">
        <v>340</v>
      </c>
      <c r="EH23" s="86" t="s">
        <v>338</v>
      </c>
      <c r="EI23" s="86" t="s">
        <v>338</v>
      </c>
      <c r="EJ23" s="86" t="s">
        <v>338</v>
      </c>
      <c r="EK23" s="86" t="s">
        <v>340</v>
      </c>
      <c r="EL23" s="86" t="s">
        <v>340</v>
      </c>
      <c r="EM23" s="86" t="s">
        <v>338</v>
      </c>
      <c r="EN23" s="86" t="s">
        <v>338</v>
      </c>
      <c r="EO23" s="86" t="s">
        <v>338</v>
      </c>
      <c r="EP23" s="86" t="s">
        <v>338</v>
      </c>
      <c r="EQ23" s="86" t="s">
        <v>338</v>
      </c>
      <c r="ER23" s="86" t="s">
        <v>338</v>
      </c>
      <c r="ES23" s="86" t="s">
        <v>338</v>
      </c>
      <c r="ET23" s="86" t="s">
        <v>338</v>
      </c>
      <c r="EU23" s="86" t="s">
        <v>338</v>
      </c>
      <c r="EV23" s="86" t="s">
        <v>338</v>
      </c>
      <c r="EW23" s="86" t="s">
        <v>338</v>
      </c>
      <c r="EX23" s="86" t="s">
        <v>341</v>
      </c>
      <c r="EY23" s="86" t="s">
        <v>934</v>
      </c>
      <c r="EZ23" s="86" t="s">
        <v>934</v>
      </c>
      <c r="FA23" s="86" t="s">
        <v>934</v>
      </c>
      <c r="FB23" s="86" t="s">
        <v>338</v>
      </c>
      <c r="FC23" s="86" t="s">
        <v>338</v>
      </c>
      <c r="FD23" s="86" t="s">
        <v>338</v>
      </c>
      <c r="FE23" s="86" t="s">
        <v>338</v>
      </c>
      <c r="FF23" s="86" t="s">
        <v>338</v>
      </c>
      <c r="FG23" s="86" t="s">
        <v>340</v>
      </c>
      <c r="FH23" s="86" t="s">
        <v>338</v>
      </c>
      <c r="FI23" s="86" t="s">
        <v>340</v>
      </c>
      <c r="FJ23" s="86" t="s">
        <v>338</v>
      </c>
      <c r="FK23" s="86" t="s">
        <v>341</v>
      </c>
      <c r="FL23" s="86" t="s">
        <v>341</v>
      </c>
      <c r="FM23" s="86" t="s">
        <v>934</v>
      </c>
      <c r="FN23" s="86" t="s">
        <v>934</v>
      </c>
      <c r="FO23" s="86" t="s">
        <v>934</v>
      </c>
      <c r="FP23" s="86" t="s">
        <v>934</v>
      </c>
      <c r="FQ23" s="86" t="s">
        <v>934</v>
      </c>
      <c r="FR23" s="86" t="s">
        <v>934</v>
      </c>
      <c r="FS23" s="86" t="s">
        <v>338</v>
      </c>
      <c r="FT23" s="86" t="s">
        <v>338</v>
      </c>
      <c r="FU23" s="86" t="s">
        <v>338</v>
      </c>
      <c r="FV23" s="86" t="s">
        <v>338</v>
      </c>
      <c r="FW23" s="86" t="s">
        <v>338</v>
      </c>
      <c r="FX23" s="86" t="s">
        <v>338</v>
      </c>
      <c r="FY23" s="86" t="s">
        <v>338</v>
      </c>
      <c r="FZ23" s="86" t="s">
        <v>341</v>
      </c>
    </row>
    <row r="24" spans="1:182" x14ac:dyDescent="0.25">
      <c r="A24" s="86"/>
      <c r="B24" s="225" t="s">
        <v>884</v>
      </c>
      <c r="C24" s="225" t="s">
        <v>485</v>
      </c>
      <c r="D24" s="86" t="s">
        <v>333</v>
      </c>
      <c r="E24" s="86" t="s">
        <v>333</v>
      </c>
      <c r="F24" s="86" t="s">
        <v>333</v>
      </c>
      <c r="G24" s="86" t="s">
        <v>483</v>
      </c>
      <c r="H24" s="86" t="s">
        <v>484</v>
      </c>
      <c r="I24" s="224" t="s">
        <v>337</v>
      </c>
      <c r="J24" s="223" t="s">
        <v>508</v>
      </c>
      <c r="K24" s="86" t="s">
        <v>338</v>
      </c>
      <c r="L24" s="86" t="s">
        <v>338</v>
      </c>
      <c r="M24" s="86" t="s">
        <v>340</v>
      </c>
      <c r="N24" s="86" t="s">
        <v>338</v>
      </c>
      <c r="O24" s="86" t="s">
        <v>338</v>
      </c>
      <c r="P24" s="86" t="s">
        <v>338</v>
      </c>
      <c r="Q24" s="86" t="s">
        <v>340</v>
      </c>
      <c r="R24" s="86" t="s">
        <v>338</v>
      </c>
      <c r="S24" s="86" t="s">
        <v>340</v>
      </c>
      <c r="T24" s="86" t="s">
        <v>340</v>
      </c>
      <c r="U24" s="86" t="s">
        <v>340</v>
      </c>
      <c r="V24" s="86" t="s">
        <v>338</v>
      </c>
      <c r="W24" s="86" t="s">
        <v>338</v>
      </c>
      <c r="X24" s="86" t="s">
        <v>338</v>
      </c>
      <c r="Y24" s="86" t="s">
        <v>338</v>
      </c>
      <c r="Z24" s="86" t="s">
        <v>338</v>
      </c>
      <c r="AA24" s="86" t="s">
        <v>338</v>
      </c>
      <c r="AB24" s="86" t="s">
        <v>338</v>
      </c>
      <c r="AC24" s="86" t="s">
        <v>338</v>
      </c>
      <c r="AD24" s="86" t="s">
        <v>341</v>
      </c>
      <c r="AE24" s="86" t="s">
        <v>341</v>
      </c>
      <c r="AF24" s="86" t="s">
        <v>338</v>
      </c>
      <c r="AG24" s="86" t="s">
        <v>338</v>
      </c>
      <c r="AH24" s="86" t="s">
        <v>340</v>
      </c>
      <c r="AI24" s="86" t="s">
        <v>338</v>
      </c>
      <c r="AJ24" s="86" t="s">
        <v>338</v>
      </c>
      <c r="AK24" s="86" t="s">
        <v>338</v>
      </c>
      <c r="AL24" s="86" t="s">
        <v>934</v>
      </c>
      <c r="AM24" s="86" t="s">
        <v>934</v>
      </c>
      <c r="AN24" s="86" t="s">
        <v>934</v>
      </c>
      <c r="AO24" s="86" t="s">
        <v>934</v>
      </c>
      <c r="AP24" s="86" t="s">
        <v>934</v>
      </c>
      <c r="AQ24" s="86" t="s">
        <v>934</v>
      </c>
      <c r="AR24" s="86" t="s">
        <v>338</v>
      </c>
      <c r="AS24" s="86" t="s">
        <v>338</v>
      </c>
      <c r="AT24" s="86" t="s">
        <v>341</v>
      </c>
      <c r="AU24" s="86" t="s">
        <v>338</v>
      </c>
      <c r="AV24" s="86" t="s">
        <v>338</v>
      </c>
      <c r="AW24" s="86" t="s">
        <v>340</v>
      </c>
      <c r="AX24" s="86" t="s">
        <v>338</v>
      </c>
      <c r="AY24" s="86" t="s">
        <v>338</v>
      </c>
      <c r="AZ24" s="86" t="s">
        <v>934</v>
      </c>
      <c r="BA24" s="86" t="s">
        <v>934</v>
      </c>
      <c r="BB24" s="223" t="s">
        <v>893</v>
      </c>
      <c r="BC24" s="86" t="s">
        <v>338</v>
      </c>
      <c r="BD24" s="86" t="s">
        <v>338</v>
      </c>
      <c r="BE24" s="86" t="s">
        <v>340</v>
      </c>
      <c r="BF24" s="86" t="s">
        <v>338</v>
      </c>
      <c r="BG24" s="86" t="s">
        <v>338</v>
      </c>
      <c r="BH24" s="86" t="s">
        <v>338</v>
      </c>
      <c r="BI24" s="86" t="s">
        <v>340</v>
      </c>
      <c r="BJ24" s="86" t="s">
        <v>338</v>
      </c>
      <c r="BK24" s="86" t="s">
        <v>340</v>
      </c>
      <c r="BL24" s="86" t="s">
        <v>340</v>
      </c>
      <c r="BM24" s="86" t="s">
        <v>338</v>
      </c>
      <c r="BN24" s="86" t="s">
        <v>338</v>
      </c>
      <c r="BO24" s="86" t="s">
        <v>338</v>
      </c>
      <c r="BP24" s="86" t="s">
        <v>338</v>
      </c>
      <c r="BQ24" s="86" t="s">
        <v>338</v>
      </c>
      <c r="BR24" s="86" t="s">
        <v>340</v>
      </c>
      <c r="BS24" s="86" t="s">
        <v>338</v>
      </c>
      <c r="BT24" s="86" t="s">
        <v>340</v>
      </c>
      <c r="BU24" s="86" t="s">
        <v>338</v>
      </c>
      <c r="BV24" s="86" t="s">
        <v>338</v>
      </c>
      <c r="BW24" s="86" t="s">
        <v>341</v>
      </c>
      <c r="BX24" s="86" t="s">
        <v>338</v>
      </c>
      <c r="BY24" s="86" t="s">
        <v>338</v>
      </c>
      <c r="BZ24" s="86" t="s">
        <v>338</v>
      </c>
      <c r="CA24" s="86" t="s">
        <v>338</v>
      </c>
      <c r="CB24" s="86" t="s">
        <v>338</v>
      </c>
      <c r="CC24" s="86" t="s">
        <v>338</v>
      </c>
      <c r="CD24" s="86" t="s">
        <v>338</v>
      </c>
      <c r="CE24" s="86" t="s">
        <v>338</v>
      </c>
      <c r="CF24" s="86" t="s">
        <v>338</v>
      </c>
      <c r="CG24" s="86" t="s">
        <v>338</v>
      </c>
      <c r="CH24" s="86" t="s">
        <v>338</v>
      </c>
      <c r="CI24" s="86" t="s">
        <v>338</v>
      </c>
      <c r="CJ24" s="86" t="s">
        <v>338</v>
      </c>
      <c r="CK24" s="86" t="s">
        <v>338</v>
      </c>
      <c r="CL24" s="86" t="s">
        <v>338</v>
      </c>
      <c r="CM24" s="86" t="s">
        <v>338</v>
      </c>
      <c r="CN24" s="86" t="s">
        <v>341</v>
      </c>
      <c r="CO24" s="86" t="s">
        <v>338</v>
      </c>
      <c r="CP24" s="86" t="s">
        <v>338</v>
      </c>
      <c r="CQ24" s="86" t="s">
        <v>338</v>
      </c>
      <c r="CR24" s="86" t="s">
        <v>338</v>
      </c>
      <c r="CS24" s="86" t="s">
        <v>338</v>
      </c>
      <c r="CT24" s="86" t="s">
        <v>338</v>
      </c>
      <c r="CU24" s="86" t="s">
        <v>934</v>
      </c>
      <c r="CV24" s="86" t="s">
        <v>934</v>
      </c>
      <c r="CW24" s="86" t="s">
        <v>934</v>
      </c>
      <c r="CX24" s="86" t="s">
        <v>934</v>
      </c>
      <c r="CY24" s="86" t="s">
        <v>934</v>
      </c>
      <c r="CZ24" s="86" t="s">
        <v>934</v>
      </c>
      <c r="DA24" s="86" t="s">
        <v>934</v>
      </c>
      <c r="DB24" s="86" t="s">
        <v>934</v>
      </c>
      <c r="DC24" s="86" t="s">
        <v>338</v>
      </c>
      <c r="DD24" s="86" t="s">
        <v>934</v>
      </c>
      <c r="DE24" s="86" t="s">
        <v>934</v>
      </c>
      <c r="DF24" s="86" t="s">
        <v>340</v>
      </c>
      <c r="DG24" s="86" t="s">
        <v>338</v>
      </c>
      <c r="DH24" s="86" t="s">
        <v>341</v>
      </c>
      <c r="DI24" s="86" t="s">
        <v>338</v>
      </c>
      <c r="DJ24" s="86" t="s">
        <v>338</v>
      </c>
      <c r="DK24" s="86" t="s">
        <v>338</v>
      </c>
      <c r="DL24" s="86" t="s">
        <v>338</v>
      </c>
      <c r="DM24" s="86" t="s">
        <v>340</v>
      </c>
      <c r="DN24" s="86" t="s">
        <v>338</v>
      </c>
      <c r="DO24" s="86" t="s">
        <v>338</v>
      </c>
      <c r="DP24" s="86" t="s">
        <v>338</v>
      </c>
      <c r="DQ24" s="86" t="s">
        <v>338</v>
      </c>
      <c r="DR24" s="86" t="s">
        <v>338</v>
      </c>
      <c r="DS24" s="86" t="s">
        <v>338</v>
      </c>
      <c r="DT24" s="86" t="s">
        <v>341</v>
      </c>
      <c r="DU24" s="86" t="s">
        <v>341</v>
      </c>
      <c r="DV24" s="86" t="s">
        <v>340</v>
      </c>
      <c r="DW24" s="86" t="s">
        <v>341</v>
      </c>
      <c r="DX24" s="86" t="s">
        <v>338</v>
      </c>
      <c r="DY24" s="86" t="s">
        <v>338</v>
      </c>
      <c r="DZ24" s="86" t="s">
        <v>338</v>
      </c>
      <c r="EA24" s="86" t="s">
        <v>340</v>
      </c>
      <c r="EB24" s="86" t="s">
        <v>338</v>
      </c>
      <c r="EC24" s="86" t="s">
        <v>338</v>
      </c>
      <c r="ED24" s="86" t="s">
        <v>338</v>
      </c>
      <c r="EE24" s="86" t="s">
        <v>338</v>
      </c>
      <c r="EF24" s="86" t="s">
        <v>338</v>
      </c>
      <c r="EG24" s="86" t="s">
        <v>340</v>
      </c>
      <c r="EH24" s="86" t="s">
        <v>338</v>
      </c>
      <c r="EI24" s="86" t="s">
        <v>338</v>
      </c>
      <c r="EJ24" s="86" t="s">
        <v>338</v>
      </c>
      <c r="EK24" s="86" t="s">
        <v>340</v>
      </c>
      <c r="EL24" s="86" t="s">
        <v>340</v>
      </c>
      <c r="EM24" s="86" t="s">
        <v>338</v>
      </c>
      <c r="EN24" s="86" t="s">
        <v>338</v>
      </c>
      <c r="EO24" s="86" t="s">
        <v>338</v>
      </c>
      <c r="EP24" s="86" t="s">
        <v>338</v>
      </c>
      <c r="EQ24" s="86" t="s">
        <v>338</v>
      </c>
      <c r="ER24" s="86" t="s">
        <v>338</v>
      </c>
      <c r="ES24" s="86" t="s">
        <v>338</v>
      </c>
      <c r="ET24" s="86" t="s">
        <v>338</v>
      </c>
      <c r="EU24" s="86" t="s">
        <v>338</v>
      </c>
      <c r="EV24" s="86" t="s">
        <v>338</v>
      </c>
      <c r="EW24" s="86" t="s">
        <v>338</v>
      </c>
      <c r="EX24" s="86" t="s">
        <v>341</v>
      </c>
      <c r="EY24" s="86" t="s">
        <v>934</v>
      </c>
      <c r="EZ24" s="86" t="s">
        <v>934</v>
      </c>
      <c r="FA24" s="86" t="s">
        <v>934</v>
      </c>
      <c r="FB24" s="86" t="s">
        <v>338</v>
      </c>
      <c r="FC24" s="86" t="s">
        <v>338</v>
      </c>
      <c r="FD24" s="86" t="s">
        <v>338</v>
      </c>
      <c r="FE24" s="86" t="s">
        <v>338</v>
      </c>
      <c r="FF24" s="86" t="s">
        <v>338</v>
      </c>
      <c r="FG24" s="86" t="s">
        <v>340</v>
      </c>
      <c r="FH24" s="86" t="s">
        <v>338</v>
      </c>
      <c r="FI24" s="86" t="s">
        <v>340</v>
      </c>
      <c r="FJ24" s="86" t="s">
        <v>338</v>
      </c>
      <c r="FK24" s="86" t="s">
        <v>341</v>
      </c>
      <c r="FL24" s="86" t="s">
        <v>341</v>
      </c>
      <c r="FM24" s="86" t="s">
        <v>934</v>
      </c>
      <c r="FN24" s="86" t="s">
        <v>934</v>
      </c>
      <c r="FO24" s="86" t="s">
        <v>934</v>
      </c>
      <c r="FP24" s="86" t="s">
        <v>934</v>
      </c>
      <c r="FQ24" s="86" t="s">
        <v>934</v>
      </c>
      <c r="FR24" s="86" t="s">
        <v>934</v>
      </c>
      <c r="FS24" s="86" t="s">
        <v>338</v>
      </c>
      <c r="FT24" s="86" t="s">
        <v>338</v>
      </c>
      <c r="FU24" s="86" t="s">
        <v>338</v>
      </c>
      <c r="FV24" s="86" t="s">
        <v>338</v>
      </c>
      <c r="FW24" s="86" t="s">
        <v>338</v>
      </c>
      <c r="FX24" s="86" t="s">
        <v>338</v>
      </c>
      <c r="FY24" s="86" t="s">
        <v>338</v>
      </c>
      <c r="FZ24" s="86" t="s">
        <v>341</v>
      </c>
    </row>
    <row r="26" spans="1:182" x14ac:dyDescent="0.25">
      <c r="I26" s="219" t="s">
        <v>338</v>
      </c>
      <c r="K26" s="219">
        <v>16</v>
      </c>
      <c r="L26" s="219">
        <v>16</v>
      </c>
      <c r="M26" s="219">
        <v>0</v>
      </c>
      <c r="N26" s="219">
        <v>16</v>
      </c>
      <c r="O26" s="219">
        <v>16</v>
      </c>
      <c r="P26" s="219">
        <v>16</v>
      </c>
      <c r="Q26" s="219">
        <v>0</v>
      </c>
      <c r="R26" s="219">
        <v>16</v>
      </c>
      <c r="S26" s="219">
        <v>0</v>
      </c>
      <c r="T26" s="219">
        <v>0</v>
      </c>
      <c r="U26" s="219">
        <v>0</v>
      </c>
      <c r="V26" s="219">
        <v>16</v>
      </c>
      <c r="W26" s="219">
        <v>16</v>
      </c>
      <c r="X26" s="219">
        <v>16</v>
      </c>
      <c r="Y26" s="219">
        <v>16</v>
      </c>
      <c r="Z26" s="219">
        <v>16</v>
      </c>
      <c r="AA26" s="219">
        <v>16</v>
      </c>
      <c r="AB26" s="219">
        <v>16</v>
      </c>
      <c r="AC26" s="219">
        <v>16</v>
      </c>
      <c r="AD26" s="219">
        <v>0</v>
      </c>
      <c r="AE26" s="219">
        <v>0</v>
      </c>
      <c r="AF26" s="219">
        <v>2</v>
      </c>
      <c r="AG26" s="219">
        <v>14</v>
      </c>
      <c r="AH26" s="219">
        <v>0</v>
      </c>
      <c r="AI26" s="219">
        <v>14</v>
      </c>
      <c r="AJ26" s="219">
        <v>14</v>
      </c>
      <c r="AK26" s="219">
        <v>14</v>
      </c>
      <c r="AL26" s="219">
        <v>2</v>
      </c>
      <c r="AM26" s="219">
        <v>14</v>
      </c>
      <c r="AN26" s="219">
        <v>0</v>
      </c>
      <c r="AO26" s="219">
        <v>14</v>
      </c>
      <c r="AP26" s="219">
        <v>14</v>
      </c>
      <c r="AQ26" s="219">
        <v>14</v>
      </c>
      <c r="AR26" s="219">
        <v>16</v>
      </c>
      <c r="AS26" s="219">
        <v>16</v>
      </c>
      <c r="AT26" s="219">
        <v>0</v>
      </c>
      <c r="AU26" s="219">
        <v>16</v>
      </c>
      <c r="AV26" s="219">
        <v>16</v>
      </c>
      <c r="AW26" s="219">
        <v>0</v>
      </c>
      <c r="AX26" s="219">
        <v>16</v>
      </c>
      <c r="AY26" s="219">
        <v>16</v>
      </c>
      <c r="AZ26" s="219">
        <v>0</v>
      </c>
      <c r="BA26" s="219">
        <v>0</v>
      </c>
      <c r="BC26" s="219">
        <v>16</v>
      </c>
      <c r="BD26" s="219">
        <v>16</v>
      </c>
      <c r="BE26" s="219">
        <v>0</v>
      </c>
      <c r="BF26" s="219">
        <v>16</v>
      </c>
      <c r="BG26" s="219">
        <v>16</v>
      </c>
      <c r="BH26" s="219">
        <v>16</v>
      </c>
      <c r="BI26" s="219">
        <v>0</v>
      </c>
      <c r="BJ26" s="219">
        <v>16</v>
      </c>
      <c r="BK26" s="219">
        <v>0</v>
      </c>
      <c r="BL26" s="219">
        <v>0</v>
      </c>
      <c r="BM26" s="219">
        <v>16</v>
      </c>
      <c r="BN26" s="219">
        <v>16</v>
      </c>
      <c r="BO26" s="219">
        <v>16</v>
      </c>
      <c r="BP26" s="219">
        <v>16</v>
      </c>
      <c r="BQ26" s="219">
        <v>16</v>
      </c>
      <c r="BR26" s="219">
        <v>0</v>
      </c>
      <c r="BS26" s="219">
        <v>16</v>
      </c>
      <c r="BT26" s="219">
        <v>0</v>
      </c>
      <c r="BU26" s="219">
        <v>16</v>
      </c>
      <c r="BV26" s="219">
        <v>16</v>
      </c>
      <c r="BW26" s="219">
        <v>0</v>
      </c>
      <c r="BX26" s="219">
        <v>16</v>
      </c>
      <c r="BY26" s="219">
        <v>16</v>
      </c>
      <c r="BZ26" s="219">
        <v>16</v>
      </c>
      <c r="CA26" s="219">
        <v>16</v>
      </c>
      <c r="CB26" s="219">
        <v>16</v>
      </c>
      <c r="CC26" s="219">
        <v>16</v>
      </c>
      <c r="CD26" s="219">
        <v>16</v>
      </c>
      <c r="CE26" s="219">
        <v>16</v>
      </c>
      <c r="CF26" s="219">
        <v>16</v>
      </c>
      <c r="CG26" s="219">
        <v>16</v>
      </c>
      <c r="CH26" s="219">
        <v>16</v>
      </c>
      <c r="CI26" s="219">
        <v>16</v>
      </c>
      <c r="CJ26" s="219">
        <v>16</v>
      </c>
      <c r="CK26" s="219">
        <v>16</v>
      </c>
      <c r="CL26" s="219">
        <v>13</v>
      </c>
      <c r="CM26" s="219">
        <v>16</v>
      </c>
      <c r="CN26" s="219">
        <v>0</v>
      </c>
      <c r="CO26" s="219">
        <v>16</v>
      </c>
      <c r="CP26" s="219">
        <v>16</v>
      </c>
      <c r="CQ26" s="219">
        <v>16</v>
      </c>
      <c r="CR26" s="219">
        <v>16</v>
      </c>
      <c r="CS26" s="219">
        <v>16</v>
      </c>
      <c r="CT26" s="219">
        <v>16</v>
      </c>
      <c r="CU26" s="219">
        <v>14</v>
      </c>
      <c r="CV26" s="219">
        <v>0</v>
      </c>
      <c r="CW26" s="219">
        <v>0</v>
      </c>
      <c r="CX26" s="219">
        <v>14</v>
      </c>
      <c r="CY26" s="219">
        <v>14</v>
      </c>
      <c r="CZ26" s="219">
        <v>0</v>
      </c>
      <c r="DA26" s="219">
        <v>14</v>
      </c>
      <c r="DB26" s="219">
        <v>0</v>
      </c>
      <c r="DC26" s="219">
        <v>16</v>
      </c>
      <c r="DD26" s="219">
        <v>0</v>
      </c>
      <c r="DE26" s="219">
        <v>14</v>
      </c>
      <c r="DF26" s="219">
        <v>0</v>
      </c>
      <c r="DG26" s="219">
        <v>16</v>
      </c>
      <c r="DH26" s="219">
        <v>0</v>
      </c>
      <c r="DI26" s="219">
        <v>16</v>
      </c>
      <c r="DJ26" s="219">
        <v>13</v>
      </c>
      <c r="DK26" s="219">
        <v>13</v>
      </c>
      <c r="DL26" s="219">
        <v>13</v>
      </c>
      <c r="DM26" s="219">
        <v>0</v>
      </c>
      <c r="DN26" s="219">
        <v>16</v>
      </c>
      <c r="DO26" s="219">
        <v>16</v>
      </c>
      <c r="DP26" s="219">
        <v>16</v>
      </c>
      <c r="DQ26" s="219">
        <v>16</v>
      </c>
      <c r="DR26" s="219">
        <v>16</v>
      </c>
      <c r="DS26" s="219">
        <v>16</v>
      </c>
      <c r="DT26" s="219">
        <v>0</v>
      </c>
      <c r="DU26" s="219">
        <v>0</v>
      </c>
      <c r="DV26" s="219">
        <v>0</v>
      </c>
      <c r="DW26" s="219">
        <v>0</v>
      </c>
      <c r="DX26" s="219">
        <v>16</v>
      </c>
      <c r="DY26" s="219">
        <v>16</v>
      </c>
      <c r="DZ26" s="219">
        <v>16</v>
      </c>
      <c r="EA26" s="219">
        <v>0</v>
      </c>
      <c r="EB26" s="219">
        <v>16</v>
      </c>
      <c r="EC26" s="219">
        <v>16</v>
      </c>
      <c r="ED26" s="219">
        <v>16</v>
      </c>
      <c r="EE26" s="219">
        <v>16</v>
      </c>
      <c r="EF26" s="219">
        <v>16</v>
      </c>
      <c r="EG26" s="219">
        <v>0</v>
      </c>
      <c r="EH26" s="219">
        <v>16</v>
      </c>
      <c r="EI26" s="219">
        <v>16</v>
      </c>
      <c r="EJ26" s="219">
        <v>16</v>
      </c>
      <c r="EK26" s="219">
        <v>0</v>
      </c>
      <c r="EL26" s="219">
        <v>0</v>
      </c>
      <c r="EM26" s="219">
        <v>16</v>
      </c>
      <c r="EN26" s="219">
        <v>16</v>
      </c>
      <c r="EO26" s="219">
        <v>16</v>
      </c>
      <c r="EP26" s="219">
        <v>16</v>
      </c>
      <c r="EQ26" s="219">
        <v>2</v>
      </c>
      <c r="ER26" s="219">
        <v>16</v>
      </c>
      <c r="ES26" s="219">
        <v>16</v>
      </c>
      <c r="ET26" s="219">
        <v>16</v>
      </c>
      <c r="EU26" s="219">
        <v>16</v>
      </c>
      <c r="EV26" s="219">
        <v>16</v>
      </c>
      <c r="EW26" s="219">
        <v>16</v>
      </c>
      <c r="EX26" s="219">
        <v>0</v>
      </c>
      <c r="EY26" s="219">
        <v>14</v>
      </c>
      <c r="EZ26" s="219">
        <v>14</v>
      </c>
      <c r="FA26" s="219">
        <v>14</v>
      </c>
      <c r="FB26" s="219">
        <v>16</v>
      </c>
      <c r="FC26" s="219">
        <v>16</v>
      </c>
      <c r="FD26" s="219">
        <v>16</v>
      </c>
      <c r="FE26" s="219">
        <v>16</v>
      </c>
      <c r="FF26" s="219">
        <v>16</v>
      </c>
      <c r="FG26" s="219">
        <v>0</v>
      </c>
      <c r="FH26" s="219">
        <v>16</v>
      </c>
      <c r="FI26" s="219">
        <v>0</v>
      </c>
      <c r="FJ26" s="219">
        <v>16</v>
      </c>
      <c r="FK26" s="219">
        <v>0</v>
      </c>
      <c r="FL26" s="219">
        <v>0</v>
      </c>
      <c r="FM26" s="219">
        <v>14</v>
      </c>
      <c r="FN26" s="219">
        <v>14</v>
      </c>
      <c r="FO26" s="219">
        <v>14</v>
      </c>
      <c r="FP26" s="219">
        <v>14</v>
      </c>
      <c r="FQ26" s="219">
        <v>0</v>
      </c>
      <c r="FR26" s="219">
        <v>14</v>
      </c>
      <c r="FS26" s="219">
        <v>16</v>
      </c>
      <c r="FT26" s="219">
        <v>16</v>
      </c>
      <c r="FU26" s="219">
        <v>16</v>
      </c>
      <c r="FV26" s="219">
        <v>16</v>
      </c>
      <c r="FW26" s="219">
        <v>16</v>
      </c>
      <c r="FX26" s="219">
        <v>16</v>
      </c>
      <c r="FY26" s="219">
        <v>16</v>
      </c>
      <c r="FZ26" s="219">
        <v>0</v>
      </c>
    </row>
    <row r="27" spans="1:182" x14ac:dyDescent="0.25">
      <c r="I27" s="219" t="s">
        <v>340</v>
      </c>
      <c r="K27" s="219">
        <v>0</v>
      </c>
      <c r="L27" s="219">
        <v>0</v>
      </c>
      <c r="M27" s="219">
        <v>16</v>
      </c>
      <c r="N27" s="219">
        <v>0</v>
      </c>
      <c r="O27" s="219">
        <v>0</v>
      </c>
      <c r="P27" s="219">
        <v>0</v>
      </c>
      <c r="Q27" s="219">
        <v>16</v>
      </c>
      <c r="R27" s="219">
        <v>0</v>
      </c>
      <c r="S27" s="219">
        <v>16</v>
      </c>
      <c r="T27" s="219">
        <v>16</v>
      </c>
      <c r="U27" s="219">
        <v>16</v>
      </c>
      <c r="V27" s="219">
        <v>0</v>
      </c>
      <c r="W27" s="219">
        <v>0</v>
      </c>
      <c r="X27" s="219">
        <v>0</v>
      </c>
      <c r="Y27" s="219">
        <v>0</v>
      </c>
      <c r="Z27" s="219">
        <v>0</v>
      </c>
      <c r="AA27" s="219">
        <v>0</v>
      </c>
      <c r="AB27" s="219">
        <v>0</v>
      </c>
      <c r="AC27" s="219">
        <v>0</v>
      </c>
      <c r="AD27" s="219">
        <v>0</v>
      </c>
      <c r="AE27" s="219">
        <v>0</v>
      </c>
      <c r="AF27" s="219">
        <v>12</v>
      </c>
      <c r="AG27" s="219">
        <v>0</v>
      </c>
      <c r="AH27" s="219">
        <v>14</v>
      </c>
      <c r="AI27" s="219">
        <v>0</v>
      </c>
      <c r="AJ27" s="219">
        <v>0</v>
      </c>
      <c r="AK27" s="219">
        <v>0</v>
      </c>
      <c r="AL27" s="219">
        <v>12</v>
      </c>
      <c r="AM27" s="219">
        <v>0</v>
      </c>
      <c r="AN27" s="219">
        <v>14</v>
      </c>
      <c r="AO27" s="219">
        <v>0</v>
      </c>
      <c r="AP27" s="219">
        <v>0</v>
      </c>
      <c r="AQ27" s="219">
        <v>0</v>
      </c>
      <c r="AR27" s="219">
        <v>0</v>
      </c>
      <c r="AS27" s="219">
        <v>0</v>
      </c>
      <c r="AT27" s="219">
        <v>0</v>
      </c>
      <c r="AU27" s="219">
        <v>0</v>
      </c>
      <c r="AV27" s="219">
        <v>0</v>
      </c>
      <c r="AW27" s="219">
        <v>16</v>
      </c>
      <c r="AX27" s="219">
        <v>0</v>
      </c>
      <c r="AY27" s="219">
        <v>0</v>
      </c>
      <c r="AZ27" s="219">
        <v>0</v>
      </c>
      <c r="BA27" s="219">
        <v>0</v>
      </c>
      <c r="BC27" s="219">
        <v>0</v>
      </c>
      <c r="BD27" s="219">
        <v>0</v>
      </c>
      <c r="BE27" s="219">
        <v>16</v>
      </c>
      <c r="BF27" s="219">
        <v>0</v>
      </c>
      <c r="BG27" s="219">
        <v>0</v>
      </c>
      <c r="BH27" s="219">
        <v>0</v>
      </c>
      <c r="BI27" s="219">
        <v>16</v>
      </c>
      <c r="BJ27" s="219">
        <v>0</v>
      </c>
      <c r="BK27" s="219">
        <v>16</v>
      </c>
      <c r="BL27" s="219">
        <v>16</v>
      </c>
      <c r="BM27" s="219">
        <v>0</v>
      </c>
      <c r="BN27" s="219">
        <v>0</v>
      </c>
      <c r="BO27" s="219">
        <v>0</v>
      </c>
      <c r="BP27" s="219">
        <v>0</v>
      </c>
      <c r="BQ27" s="219">
        <v>0</v>
      </c>
      <c r="BR27" s="219">
        <v>16</v>
      </c>
      <c r="BS27" s="219">
        <v>0</v>
      </c>
      <c r="BT27" s="219">
        <v>16</v>
      </c>
      <c r="BU27" s="219">
        <v>0</v>
      </c>
      <c r="BV27" s="219">
        <v>0</v>
      </c>
      <c r="BW27" s="219">
        <v>0</v>
      </c>
      <c r="BX27" s="219">
        <v>0</v>
      </c>
      <c r="BY27" s="219">
        <v>0</v>
      </c>
      <c r="BZ27" s="219">
        <v>0</v>
      </c>
      <c r="CA27" s="219">
        <v>0</v>
      </c>
      <c r="CB27" s="219">
        <v>0</v>
      </c>
      <c r="CC27" s="219">
        <v>0</v>
      </c>
      <c r="CD27" s="219">
        <v>0</v>
      </c>
      <c r="CE27" s="219">
        <v>0</v>
      </c>
      <c r="CF27" s="219">
        <v>0</v>
      </c>
      <c r="CG27" s="219">
        <v>0</v>
      </c>
      <c r="CH27" s="219">
        <v>0</v>
      </c>
      <c r="CI27" s="219">
        <v>0</v>
      </c>
      <c r="CJ27" s="219">
        <v>0</v>
      </c>
      <c r="CK27" s="219">
        <v>0</v>
      </c>
      <c r="CL27" s="219">
        <v>3</v>
      </c>
      <c r="CM27" s="219">
        <v>0</v>
      </c>
      <c r="CN27" s="219">
        <v>0</v>
      </c>
      <c r="CO27" s="219">
        <v>0</v>
      </c>
      <c r="CP27" s="219">
        <v>0</v>
      </c>
      <c r="CQ27" s="219">
        <v>0</v>
      </c>
      <c r="CR27" s="219">
        <v>0</v>
      </c>
      <c r="CS27" s="219">
        <v>0</v>
      </c>
      <c r="CT27" s="219">
        <v>0</v>
      </c>
      <c r="CU27" s="219">
        <v>0</v>
      </c>
      <c r="CV27" s="219">
        <v>14</v>
      </c>
      <c r="CW27" s="219">
        <v>0</v>
      </c>
      <c r="CX27" s="219">
        <v>0</v>
      </c>
      <c r="CY27" s="219">
        <v>0</v>
      </c>
      <c r="CZ27" s="219">
        <v>0</v>
      </c>
      <c r="DA27" s="219">
        <v>0</v>
      </c>
      <c r="DB27" s="219">
        <v>0</v>
      </c>
      <c r="DC27" s="219">
        <v>0</v>
      </c>
      <c r="DD27" s="219">
        <v>14</v>
      </c>
      <c r="DE27" s="219">
        <v>0</v>
      </c>
      <c r="DF27" s="219">
        <v>16</v>
      </c>
      <c r="DG27" s="219">
        <v>0</v>
      </c>
      <c r="DH27" s="219">
        <v>0</v>
      </c>
      <c r="DI27" s="219">
        <v>0</v>
      </c>
      <c r="DJ27" s="219">
        <v>0</v>
      </c>
      <c r="DK27" s="219">
        <v>0</v>
      </c>
      <c r="DL27" s="219">
        <v>0</v>
      </c>
      <c r="DM27" s="219">
        <v>16</v>
      </c>
      <c r="DN27" s="219">
        <v>0</v>
      </c>
      <c r="DO27" s="219">
        <v>0</v>
      </c>
      <c r="DP27" s="219">
        <v>0</v>
      </c>
      <c r="DQ27" s="219">
        <v>0</v>
      </c>
      <c r="DR27" s="219">
        <v>0</v>
      </c>
      <c r="DS27" s="219">
        <v>0</v>
      </c>
      <c r="DT27" s="219">
        <v>0</v>
      </c>
      <c r="DU27" s="219">
        <v>0</v>
      </c>
      <c r="DV27" s="219">
        <v>16</v>
      </c>
      <c r="DW27" s="219">
        <v>2</v>
      </c>
      <c r="DX27" s="219">
        <v>0</v>
      </c>
      <c r="DY27" s="219">
        <v>0</v>
      </c>
      <c r="DZ27" s="219">
        <v>0</v>
      </c>
      <c r="EA27" s="219">
        <v>16</v>
      </c>
      <c r="EB27" s="219">
        <v>0</v>
      </c>
      <c r="EC27" s="219">
        <v>0</v>
      </c>
      <c r="ED27" s="219">
        <v>0</v>
      </c>
      <c r="EE27" s="219">
        <v>0</v>
      </c>
      <c r="EF27" s="219">
        <v>0</v>
      </c>
      <c r="EG27" s="219">
        <v>16</v>
      </c>
      <c r="EH27" s="219">
        <v>0</v>
      </c>
      <c r="EI27" s="219">
        <v>0</v>
      </c>
      <c r="EJ27" s="219">
        <v>0</v>
      </c>
      <c r="EK27" s="219">
        <v>16</v>
      </c>
      <c r="EL27" s="219">
        <v>16</v>
      </c>
      <c r="EM27" s="219">
        <v>0</v>
      </c>
      <c r="EN27" s="219">
        <v>0</v>
      </c>
      <c r="EO27" s="219">
        <v>0</v>
      </c>
      <c r="EP27" s="219">
        <v>0</v>
      </c>
      <c r="EQ27" s="219">
        <v>14</v>
      </c>
      <c r="ER27" s="219">
        <v>0</v>
      </c>
      <c r="ES27" s="219">
        <v>0</v>
      </c>
      <c r="ET27" s="219">
        <v>0</v>
      </c>
      <c r="EU27" s="219">
        <v>0</v>
      </c>
      <c r="EV27" s="219">
        <v>0</v>
      </c>
      <c r="EW27" s="219">
        <v>0</v>
      </c>
      <c r="EX27" s="219">
        <v>14</v>
      </c>
      <c r="EY27" s="219">
        <v>0</v>
      </c>
      <c r="EZ27" s="219">
        <v>0</v>
      </c>
      <c r="FA27" s="219">
        <v>0</v>
      </c>
      <c r="FB27" s="219">
        <v>0</v>
      </c>
      <c r="FC27" s="219">
        <v>0</v>
      </c>
      <c r="FD27" s="219">
        <v>0</v>
      </c>
      <c r="FE27" s="219">
        <v>0</v>
      </c>
      <c r="FF27" s="219">
        <v>0</v>
      </c>
      <c r="FG27" s="219">
        <v>16</v>
      </c>
      <c r="FH27" s="219">
        <v>0</v>
      </c>
      <c r="FI27" s="219">
        <v>16</v>
      </c>
      <c r="FJ27" s="219">
        <v>0</v>
      </c>
      <c r="FK27" s="219">
        <v>0</v>
      </c>
      <c r="FL27" s="219">
        <v>14</v>
      </c>
      <c r="FM27" s="219">
        <v>0</v>
      </c>
      <c r="FN27" s="219">
        <v>0</v>
      </c>
      <c r="FO27" s="219">
        <v>0</v>
      </c>
      <c r="FP27" s="219">
        <v>0</v>
      </c>
      <c r="FQ27" s="219">
        <v>14</v>
      </c>
      <c r="FR27" s="219">
        <v>0</v>
      </c>
      <c r="FS27" s="219">
        <v>0</v>
      </c>
      <c r="FT27" s="219">
        <v>0</v>
      </c>
      <c r="FU27" s="219">
        <v>0</v>
      </c>
      <c r="FV27" s="219">
        <v>0</v>
      </c>
      <c r="FW27" s="219">
        <v>0</v>
      </c>
      <c r="FX27" s="219">
        <v>0</v>
      </c>
      <c r="FY27" s="219">
        <v>0</v>
      </c>
      <c r="FZ27" s="219">
        <v>0</v>
      </c>
    </row>
    <row r="28" spans="1:182" x14ac:dyDescent="0.25">
      <c r="I28" s="219" t="s">
        <v>341</v>
      </c>
      <c r="K28" s="219">
        <v>0</v>
      </c>
      <c r="L28" s="219">
        <v>0</v>
      </c>
      <c r="M28" s="219">
        <v>0</v>
      </c>
      <c r="N28" s="219">
        <v>0</v>
      </c>
      <c r="O28" s="219">
        <v>0</v>
      </c>
      <c r="P28" s="219">
        <v>0</v>
      </c>
      <c r="Q28" s="219">
        <v>0</v>
      </c>
      <c r="R28" s="219">
        <v>0</v>
      </c>
      <c r="S28" s="219">
        <v>0</v>
      </c>
      <c r="T28" s="219">
        <v>0</v>
      </c>
      <c r="U28" s="219">
        <v>0</v>
      </c>
      <c r="V28" s="219">
        <v>0</v>
      </c>
      <c r="W28" s="219">
        <v>0</v>
      </c>
      <c r="X28" s="219">
        <v>0</v>
      </c>
      <c r="Y28" s="219">
        <v>0</v>
      </c>
      <c r="Z28" s="219">
        <v>0</v>
      </c>
      <c r="AA28" s="219">
        <v>0</v>
      </c>
      <c r="AB28" s="219">
        <v>0</v>
      </c>
      <c r="AC28" s="219">
        <v>0</v>
      </c>
      <c r="AD28" s="219">
        <v>16</v>
      </c>
      <c r="AE28" s="219">
        <v>16</v>
      </c>
      <c r="AF28" s="219">
        <v>0</v>
      </c>
      <c r="AG28" s="219">
        <v>0</v>
      </c>
      <c r="AH28" s="219">
        <v>0</v>
      </c>
      <c r="AI28" s="219">
        <v>0</v>
      </c>
      <c r="AJ28" s="219">
        <v>0</v>
      </c>
      <c r="AK28" s="219">
        <v>0</v>
      </c>
      <c r="AL28" s="219">
        <v>0</v>
      </c>
      <c r="AM28" s="219">
        <v>0</v>
      </c>
      <c r="AN28" s="219">
        <v>0</v>
      </c>
      <c r="AO28" s="219">
        <v>0</v>
      </c>
      <c r="AP28" s="219">
        <v>0</v>
      </c>
      <c r="AQ28" s="219">
        <v>0</v>
      </c>
      <c r="AR28" s="219">
        <v>0</v>
      </c>
      <c r="AS28" s="219">
        <v>0</v>
      </c>
      <c r="AT28" s="219">
        <v>16</v>
      </c>
      <c r="AU28" s="219">
        <v>0</v>
      </c>
      <c r="AV28" s="219">
        <v>0</v>
      </c>
      <c r="AW28" s="219">
        <v>0</v>
      </c>
      <c r="AX28" s="219">
        <v>0</v>
      </c>
      <c r="AY28" s="219">
        <v>0</v>
      </c>
      <c r="AZ28" s="219">
        <v>0</v>
      </c>
      <c r="BA28" s="219">
        <v>0</v>
      </c>
      <c r="BC28" s="219">
        <v>0</v>
      </c>
      <c r="BD28" s="219">
        <v>0</v>
      </c>
      <c r="BE28" s="219">
        <v>0</v>
      </c>
      <c r="BF28" s="219">
        <v>0</v>
      </c>
      <c r="BG28" s="219">
        <v>0</v>
      </c>
      <c r="BH28" s="219">
        <v>0</v>
      </c>
      <c r="BI28" s="219">
        <v>0</v>
      </c>
      <c r="BJ28" s="219">
        <v>0</v>
      </c>
      <c r="BK28" s="219">
        <v>0</v>
      </c>
      <c r="BL28" s="219">
        <v>0</v>
      </c>
      <c r="BM28" s="219">
        <v>0</v>
      </c>
      <c r="BN28" s="219">
        <v>0</v>
      </c>
      <c r="BO28" s="219">
        <v>0</v>
      </c>
      <c r="BP28" s="219">
        <v>0</v>
      </c>
      <c r="BQ28" s="219">
        <v>0</v>
      </c>
      <c r="BR28" s="219">
        <v>0</v>
      </c>
      <c r="BS28" s="219">
        <v>0</v>
      </c>
      <c r="BT28" s="219">
        <v>0</v>
      </c>
      <c r="BU28" s="219">
        <v>0</v>
      </c>
      <c r="BV28" s="219">
        <v>0</v>
      </c>
      <c r="BW28" s="219">
        <v>16</v>
      </c>
      <c r="BX28" s="219">
        <v>0</v>
      </c>
      <c r="BY28" s="219">
        <v>0</v>
      </c>
      <c r="BZ28" s="219">
        <v>0</v>
      </c>
      <c r="CA28" s="219">
        <v>0</v>
      </c>
      <c r="CB28" s="219">
        <v>0</v>
      </c>
      <c r="CC28" s="219">
        <v>0</v>
      </c>
      <c r="CD28" s="219">
        <v>0</v>
      </c>
      <c r="CE28" s="219">
        <v>0</v>
      </c>
      <c r="CF28" s="219">
        <v>0</v>
      </c>
      <c r="CG28" s="219">
        <v>0</v>
      </c>
      <c r="CH28" s="219">
        <v>0</v>
      </c>
      <c r="CI28" s="219">
        <v>0</v>
      </c>
      <c r="CJ28" s="219">
        <v>0</v>
      </c>
      <c r="CK28" s="219">
        <v>0</v>
      </c>
      <c r="CL28" s="219">
        <v>0</v>
      </c>
      <c r="CM28" s="219">
        <v>0</v>
      </c>
      <c r="CN28" s="219">
        <v>16</v>
      </c>
      <c r="CO28" s="219">
        <v>0</v>
      </c>
      <c r="CP28" s="219">
        <v>0</v>
      </c>
      <c r="CQ28" s="219">
        <v>0</v>
      </c>
      <c r="CR28" s="219">
        <v>0</v>
      </c>
      <c r="CS28" s="219">
        <v>0</v>
      </c>
      <c r="CT28" s="219">
        <v>0</v>
      </c>
      <c r="CU28" s="219">
        <v>0</v>
      </c>
      <c r="CV28" s="219">
        <v>0</v>
      </c>
      <c r="CW28" s="219">
        <v>14</v>
      </c>
      <c r="CX28" s="219">
        <v>0</v>
      </c>
      <c r="CY28" s="219">
        <v>0</v>
      </c>
      <c r="CZ28" s="219">
        <v>14</v>
      </c>
      <c r="DA28" s="219">
        <v>0</v>
      </c>
      <c r="DB28" s="219">
        <v>14</v>
      </c>
      <c r="DC28" s="219">
        <v>0</v>
      </c>
      <c r="DD28" s="219">
        <v>0</v>
      </c>
      <c r="DE28" s="219">
        <v>0</v>
      </c>
      <c r="DF28" s="219">
        <v>0</v>
      </c>
      <c r="DG28" s="219">
        <v>0</v>
      </c>
      <c r="DH28" s="219">
        <v>16</v>
      </c>
      <c r="DI28" s="219">
        <v>0</v>
      </c>
      <c r="DJ28" s="219">
        <v>3</v>
      </c>
      <c r="DK28" s="219">
        <v>3</v>
      </c>
      <c r="DL28" s="219">
        <v>3</v>
      </c>
      <c r="DM28" s="219">
        <v>0</v>
      </c>
      <c r="DN28" s="219">
        <v>0</v>
      </c>
      <c r="DO28" s="219">
        <v>0</v>
      </c>
      <c r="DP28" s="219">
        <v>0</v>
      </c>
      <c r="DQ28" s="219">
        <v>0</v>
      </c>
      <c r="DR28" s="219">
        <v>0</v>
      </c>
      <c r="DS28" s="219">
        <v>0</v>
      </c>
      <c r="DT28" s="219">
        <v>16</v>
      </c>
      <c r="DU28" s="219">
        <v>16</v>
      </c>
      <c r="DV28" s="219">
        <v>0</v>
      </c>
      <c r="DW28" s="219">
        <v>14</v>
      </c>
      <c r="DX28" s="219">
        <v>0</v>
      </c>
      <c r="DY28" s="219">
        <v>0</v>
      </c>
      <c r="DZ28" s="219">
        <v>0</v>
      </c>
      <c r="EA28" s="219">
        <v>0</v>
      </c>
      <c r="EB28" s="219">
        <v>0</v>
      </c>
      <c r="EC28" s="219">
        <v>0</v>
      </c>
      <c r="ED28" s="219">
        <v>0</v>
      </c>
      <c r="EE28" s="219">
        <v>0</v>
      </c>
      <c r="EF28" s="219">
        <v>0</v>
      </c>
      <c r="EG28" s="219">
        <v>0</v>
      </c>
      <c r="EH28" s="219">
        <v>0</v>
      </c>
      <c r="EI28" s="219">
        <v>0</v>
      </c>
      <c r="EJ28" s="219">
        <v>0</v>
      </c>
      <c r="EK28" s="219">
        <v>0</v>
      </c>
      <c r="EL28" s="219">
        <v>0</v>
      </c>
      <c r="EM28" s="219">
        <v>0</v>
      </c>
      <c r="EN28" s="219">
        <v>0</v>
      </c>
      <c r="EO28" s="219">
        <v>0</v>
      </c>
      <c r="EP28" s="219">
        <v>0</v>
      </c>
      <c r="EQ28" s="219">
        <v>0</v>
      </c>
      <c r="ER28" s="219">
        <v>0</v>
      </c>
      <c r="ES28" s="219">
        <v>0</v>
      </c>
      <c r="ET28" s="219">
        <v>0</v>
      </c>
      <c r="EU28" s="219">
        <v>0</v>
      </c>
      <c r="EV28" s="219">
        <v>0</v>
      </c>
      <c r="EW28" s="219">
        <v>0</v>
      </c>
      <c r="EX28" s="219">
        <v>2</v>
      </c>
      <c r="EY28" s="219">
        <v>0</v>
      </c>
      <c r="EZ28" s="219">
        <v>0</v>
      </c>
      <c r="FA28" s="219">
        <v>0</v>
      </c>
      <c r="FB28" s="219">
        <v>0</v>
      </c>
      <c r="FC28" s="219">
        <v>0</v>
      </c>
      <c r="FD28" s="219">
        <v>0</v>
      </c>
      <c r="FE28" s="219">
        <v>0</v>
      </c>
      <c r="FF28" s="219">
        <v>0</v>
      </c>
      <c r="FG28" s="219">
        <v>0</v>
      </c>
      <c r="FH28" s="219">
        <v>0</v>
      </c>
      <c r="FI28" s="219">
        <v>0</v>
      </c>
      <c r="FJ28" s="219">
        <v>0</v>
      </c>
      <c r="FK28" s="219">
        <v>16</v>
      </c>
      <c r="FL28" s="219">
        <v>2</v>
      </c>
      <c r="FM28" s="219">
        <v>0</v>
      </c>
      <c r="FN28" s="219">
        <v>0</v>
      </c>
      <c r="FO28" s="219">
        <v>0</v>
      </c>
      <c r="FP28" s="219">
        <v>0</v>
      </c>
      <c r="FQ28" s="219">
        <v>0</v>
      </c>
      <c r="FR28" s="219">
        <v>0</v>
      </c>
      <c r="FS28" s="219">
        <v>0</v>
      </c>
      <c r="FT28" s="219">
        <v>0</v>
      </c>
      <c r="FU28" s="219">
        <v>0</v>
      </c>
      <c r="FV28" s="219">
        <v>0</v>
      </c>
      <c r="FW28" s="219">
        <v>0</v>
      </c>
      <c r="FX28" s="219">
        <v>0</v>
      </c>
      <c r="FY28" s="219">
        <v>0</v>
      </c>
      <c r="FZ28" s="219">
        <v>16</v>
      </c>
    </row>
    <row r="29" spans="1:182" x14ac:dyDescent="0.25">
      <c r="I29" s="219" t="s">
        <v>339</v>
      </c>
      <c r="K29" s="219">
        <v>0</v>
      </c>
      <c r="L29" s="219">
        <v>0</v>
      </c>
      <c r="M29" s="219">
        <v>0</v>
      </c>
      <c r="N29" s="219">
        <v>0</v>
      </c>
      <c r="O29" s="219">
        <v>0</v>
      </c>
      <c r="P29" s="219">
        <v>0</v>
      </c>
      <c r="Q29" s="219">
        <v>0</v>
      </c>
      <c r="R29" s="219">
        <v>0</v>
      </c>
      <c r="S29" s="219">
        <v>0</v>
      </c>
      <c r="T29" s="219">
        <v>0</v>
      </c>
      <c r="U29" s="219">
        <v>0</v>
      </c>
      <c r="V29" s="219">
        <v>0</v>
      </c>
      <c r="W29" s="219">
        <v>0</v>
      </c>
      <c r="X29" s="219">
        <v>0</v>
      </c>
      <c r="Y29" s="219">
        <v>0</v>
      </c>
      <c r="Z29" s="219">
        <v>0</v>
      </c>
      <c r="AA29" s="219">
        <v>0</v>
      </c>
      <c r="AB29" s="219">
        <v>0</v>
      </c>
      <c r="AC29" s="219">
        <v>0</v>
      </c>
      <c r="AD29" s="219">
        <v>0</v>
      </c>
      <c r="AE29" s="219">
        <v>0</v>
      </c>
      <c r="AF29" s="219">
        <v>0</v>
      </c>
      <c r="AG29" s="219">
        <v>0</v>
      </c>
      <c r="AH29" s="219">
        <v>0</v>
      </c>
      <c r="AI29" s="219">
        <v>0</v>
      </c>
      <c r="AJ29" s="219">
        <v>0</v>
      </c>
      <c r="AK29" s="219">
        <v>0</v>
      </c>
      <c r="AL29" s="219">
        <v>0</v>
      </c>
      <c r="AM29" s="219">
        <v>0</v>
      </c>
      <c r="AN29" s="219">
        <v>0</v>
      </c>
      <c r="AO29" s="219">
        <v>0</v>
      </c>
      <c r="AP29" s="219">
        <v>0</v>
      </c>
      <c r="AQ29" s="219">
        <v>0</v>
      </c>
      <c r="AR29" s="219">
        <v>0</v>
      </c>
      <c r="AS29" s="219">
        <v>0</v>
      </c>
      <c r="AT29" s="219">
        <v>0</v>
      </c>
      <c r="AU29" s="219">
        <v>0</v>
      </c>
      <c r="AV29" s="219">
        <v>0</v>
      </c>
      <c r="AW29" s="219">
        <v>0</v>
      </c>
      <c r="AX29" s="219">
        <v>0</v>
      </c>
      <c r="AY29" s="219">
        <v>0</v>
      </c>
      <c r="AZ29" s="219">
        <v>0</v>
      </c>
      <c r="BA29" s="219">
        <v>0</v>
      </c>
      <c r="BC29" s="219">
        <v>0</v>
      </c>
      <c r="BD29" s="219">
        <v>0</v>
      </c>
      <c r="BE29" s="219">
        <v>0</v>
      </c>
      <c r="BF29" s="219">
        <v>0</v>
      </c>
      <c r="BG29" s="219">
        <v>0</v>
      </c>
      <c r="BH29" s="219">
        <v>0</v>
      </c>
      <c r="BI29" s="219">
        <v>0</v>
      </c>
      <c r="BJ29" s="219">
        <v>0</v>
      </c>
      <c r="BK29" s="219">
        <v>0</v>
      </c>
      <c r="BL29" s="219">
        <v>0</v>
      </c>
      <c r="BM29" s="219">
        <v>0</v>
      </c>
      <c r="BN29" s="219">
        <v>0</v>
      </c>
      <c r="BO29" s="219">
        <v>0</v>
      </c>
      <c r="BP29" s="219">
        <v>0</v>
      </c>
      <c r="BQ29" s="219">
        <v>0</v>
      </c>
      <c r="BR29" s="219">
        <v>0</v>
      </c>
      <c r="BS29" s="219">
        <v>0</v>
      </c>
      <c r="BT29" s="219">
        <v>0</v>
      </c>
      <c r="BU29" s="219">
        <v>0</v>
      </c>
      <c r="BV29" s="219">
        <v>0</v>
      </c>
      <c r="BW29" s="219">
        <v>0</v>
      </c>
      <c r="BX29" s="219">
        <v>0</v>
      </c>
      <c r="BY29" s="219">
        <v>0</v>
      </c>
      <c r="BZ29" s="219">
        <v>0</v>
      </c>
      <c r="CA29" s="219">
        <v>0</v>
      </c>
      <c r="CB29" s="219">
        <v>0</v>
      </c>
      <c r="CC29" s="219">
        <v>0</v>
      </c>
      <c r="CD29" s="219">
        <v>0</v>
      </c>
      <c r="CE29" s="219">
        <v>0</v>
      </c>
      <c r="CF29" s="219">
        <v>0</v>
      </c>
      <c r="CG29" s="219">
        <v>0</v>
      </c>
      <c r="CH29" s="219">
        <v>0</v>
      </c>
      <c r="CI29" s="219">
        <v>0</v>
      </c>
      <c r="CJ29" s="219">
        <v>0</v>
      </c>
      <c r="CK29" s="219">
        <v>0</v>
      </c>
      <c r="CL29" s="219">
        <v>0</v>
      </c>
      <c r="CM29" s="219">
        <v>0</v>
      </c>
      <c r="CN29" s="219">
        <v>0</v>
      </c>
      <c r="CO29" s="219">
        <v>0</v>
      </c>
      <c r="CP29" s="219">
        <v>0</v>
      </c>
      <c r="CQ29" s="219">
        <v>0</v>
      </c>
      <c r="CR29" s="219">
        <v>0</v>
      </c>
      <c r="CS29" s="219">
        <v>0</v>
      </c>
      <c r="CT29" s="219">
        <v>0</v>
      </c>
      <c r="CU29" s="219">
        <v>0</v>
      </c>
      <c r="CV29" s="219">
        <v>0</v>
      </c>
      <c r="CW29" s="219">
        <v>0</v>
      </c>
      <c r="CX29" s="219">
        <v>0</v>
      </c>
      <c r="CY29" s="219">
        <v>0</v>
      </c>
      <c r="CZ29" s="219">
        <v>0</v>
      </c>
      <c r="DA29" s="219">
        <v>0</v>
      </c>
      <c r="DB29" s="219">
        <v>0</v>
      </c>
      <c r="DC29" s="219">
        <v>0</v>
      </c>
      <c r="DD29" s="219">
        <v>0</v>
      </c>
      <c r="DE29" s="219">
        <v>0</v>
      </c>
      <c r="DF29" s="219">
        <v>0</v>
      </c>
      <c r="DG29" s="219">
        <v>0</v>
      </c>
      <c r="DH29" s="219">
        <v>0</v>
      </c>
      <c r="DI29" s="219">
        <v>0</v>
      </c>
      <c r="DJ29" s="219">
        <v>0</v>
      </c>
      <c r="DK29" s="219">
        <v>0</v>
      </c>
      <c r="DL29" s="219">
        <v>0</v>
      </c>
      <c r="DM29" s="219">
        <v>0</v>
      </c>
      <c r="DN29" s="219">
        <v>0</v>
      </c>
      <c r="DO29" s="219">
        <v>0</v>
      </c>
      <c r="DP29" s="219">
        <v>0</v>
      </c>
      <c r="DQ29" s="219">
        <v>0</v>
      </c>
      <c r="DR29" s="219">
        <v>0</v>
      </c>
      <c r="DS29" s="219">
        <v>0</v>
      </c>
      <c r="DT29" s="219">
        <v>0</v>
      </c>
      <c r="DU29" s="219">
        <v>0</v>
      </c>
      <c r="DV29" s="219">
        <v>0</v>
      </c>
      <c r="DW29" s="219">
        <v>0</v>
      </c>
      <c r="DX29" s="219">
        <v>0</v>
      </c>
      <c r="DY29" s="219">
        <v>0</v>
      </c>
      <c r="DZ29" s="219">
        <v>0</v>
      </c>
      <c r="EA29" s="219">
        <v>0</v>
      </c>
      <c r="EB29" s="219">
        <v>0</v>
      </c>
      <c r="EC29" s="219">
        <v>0</v>
      </c>
      <c r="ED29" s="219">
        <v>0</v>
      </c>
      <c r="EE29" s="219">
        <v>0</v>
      </c>
      <c r="EF29" s="219">
        <v>0</v>
      </c>
      <c r="EG29" s="219">
        <v>0</v>
      </c>
      <c r="EH29" s="219">
        <v>0</v>
      </c>
      <c r="EI29" s="219">
        <v>0</v>
      </c>
      <c r="EJ29" s="219">
        <v>0</v>
      </c>
      <c r="EK29" s="219">
        <v>0</v>
      </c>
      <c r="EL29" s="219">
        <v>0</v>
      </c>
      <c r="EM29" s="219">
        <v>0</v>
      </c>
      <c r="EN29" s="219">
        <v>0</v>
      </c>
      <c r="EO29" s="219">
        <v>0</v>
      </c>
      <c r="EP29" s="219">
        <v>0</v>
      </c>
      <c r="EQ29" s="219">
        <v>0</v>
      </c>
      <c r="ER29" s="219">
        <v>0</v>
      </c>
      <c r="ES29" s="219">
        <v>0</v>
      </c>
      <c r="ET29" s="219">
        <v>0</v>
      </c>
      <c r="EU29" s="219">
        <v>0</v>
      </c>
      <c r="EV29" s="219">
        <v>0</v>
      </c>
      <c r="EW29" s="219">
        <v>0</v>
      </c>
      <c r="EX29" s="219">
        <v>0</v>
      </c>
      <c r="EY29" s="219">
        <v>0</v>
      </c>
      <c r="EZ29" s="219">
        <v>0</v>
      </c>
      <c r="FA29" s="219">
        <v>0</v>
      </c>
      <c r="FB29" s="219">
        <v>0</v>
      </c>
      <c r="FC29" s="219">
        <v>0</v>
      </c>
      <c r="FD29" s="219">
        <v>0</v>
      </c>
      <c r="FE29" s="219">
        <v>0</v>
      </c>
      <c r="FF29" s="219">
        <v>0</v>
      </c>
      <c r="FG29" s="219">
        <v>0</v>
      </c>
      <c r="FH29" s="219">
        <v>0</v>
      </c>
      <c r="FI29" s="219">
        <v>0</v>
      </c>
      <c r="FJ29" s="219">
        <v>0</v>
      </c>
      <c r="FK29" s="219">
        <v>0</v>
      </c>
      <c r="FL29" s="219">
        <v>0</v>
      </c>
      <c r="FM29" s="219">
        <v>0</v>
      </c>
      <c r="FN29" s="219">
        <v>0</v>
      </c>
      <c r="FO29" s="219">
        <v>0</v>
      </c>
      <c r="FP29" s="219">
        <v>0</v>
      </c>
      <c r="FQ29" s="219">
        <v>0</v>
      </c>
      <c r="FR29" s="219">
        <v>0</v>
      </c>
      <c r="FS29" s="219">
        <v>0</v>
      </c>
      <c r="FT29" s="219">
        <v>0</v>
      </c>
      <c r="FU29" s="219">
        <v>0</v>
      </c>
      <c r="FV29" s="219">
        <v>0</v>
      </c>
      <c r="FW29" s="219">
        <v>0</v>
      </c>
      <c r="FX29" s="219">
        <v>0</v>
      </c>
      <c r="FY29" s="219">
        <v>0</v>
      </c>
      <c r="FZ29" s="219">
        <v>0</v>
      </c>
    </row>
  </sheetData>
  <mergeCells count="13">
    <mergeCell ref="K1:BA1"/>
    <mergeCell ref="BC1:FZ1"/>
    <mergeCell ref="G2:G8"/>
    <mergeCell ref="H2:H8"/>
    <mergeCell ref="I2:I8"/>
    <mergeCell ref="E2:E8"/>
    <mergeCell ref="F2:F8"/>
    <mergeCell ref="D1:I1"/>
    <mergeCell ref="A1:C1"/>
    <mergeCell ref="A2:A8"/>
    <mergeCell ref="B2:B8"/>
    <mergeCell ref="C2:C8"/>
    <mergeCell ref="D2:D8"/>
  </mergeCells>
  <conditionalFormatting sqref="E9:E24">
    <cfRule type="cellIs" dxfId="701" priority="13" operator="equal">
      <formula>"0"</formula>
    </cfRule>
    <cfRule type="cellIs" dxfId="700" priority="14" operator="equal">
      <formula>"1"</formula>
    </cfRule>
  </conditionalFormatting>
  <conditionalFormatting sqref="K8:FZ8">
    <cfRule type="cellIs" dxfId="693" priority="17" operator="equal">
      <formula>"Nee"</formula>
    </cfRule>
    <cfRule type="cellIs" dxfId="692" priority="18" operator="equal">
      <formula>"Ja"</formula>
    </cfRule>
  </conditionalFormatting>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Blad6">
    <tabColor rgb="FF00B050"/>
  </sheetPr>
  <dimension ref="A1:P47"/>
  <sheetViews>
    <sheetView zoomScale="85" zoomScaleNormal="85" workbookViewId="0">
      <pane xSplit="1" ySplit="1" topLeftCell="H2" activePane="bottomRight" state="frozen"/>
      <selection activeCell="S25" sqref="S25"/>
      <selection pane="topRight" activeCell="S25" sqref="S25"/>
      <selection pane="bottomLeft" activeCell="S25" sqref="S25"/>
      <selection pane="bottomRight" activeCell="R14" sqref="R14"/>
    </sheetView>
  </sheetViews>
  <sheetFormatPr defaultColWidth="8.85546875" defaultRowHeight="15" outlineLevelRow="2" outlineLevelCol="1" x14ac:dyDescent="0.25"/>
  <cols>
    <col min="1" max="1" width="25.7109375" style="2" bestFit="1" customWidth="1"/>
    <col min="2" max="2" width="3.42578125" style="2" hidden="1" customWidth="1"/>
    <col min="3" max="3" width="14.42578125" style="2" hidden="1" customWidth="1" outlineLevel="1"/>
    <col min="4" max="4" width="3.28515625" style="2" hidden="1" customWidth="1" outlineLevel="1"/>
    <col min="5" max="5" width="25.7109375" style="2" hidden="1" customWidth="1" outlineLevel="1"/>
    <col min="6" max="6" width="3.5703125" style="2" hidden="1" customWidth="1" outlineLevel="1"/>
    <col min="7" max="7" width="15.28515625" style="2" hidden="1" customWidth="1" outlineLevel="1"/>
    <col min="8" max="8" width="3.28515625" style="2" customWidth="1" collapsed="1"/>
    <col min="9" max="9" width="20" style="2" customWidth="1" outlineLevel="1"/>
    <col min="10" max="11" width="34.42578125" style="2" customWidth="1" outlineLevel="1"/>
    <col min="12" max="12" width="3.28515625" style="2" customWidth="1"/>
    <col min="13" max="13" width="15.5703125" style="2" customWidth="1" outlineLevel="1"/>
    <col min="14" max="14" width="3.28515625" style="2" customWidth="1"/>
    <col min="15" max="15" width="23.28515625" style="2" hidden="1" customWidth="1" outlineLevel="1"/>
    <col min="16" max="16" width="3.28515625" style="2" customWidth="1" collapsed="1"/>
    <col min="17" max="16384" width="8.85546875" style="2"/>
  </cols>
  <sheetData>
    <row r="1" spans="1:16" ht="90" customHeight="1" x14ac:dyDescent="0.25">
      <c r="A1" s="8" t="s">
        <v>408</v>
      </c>
      <c r="C1" s="8" t="s">
        <v>408</v>
      </c>
      <c r="H1" s="30" t="s">
        <v>449</v>
      </c>
      <c r="I1" s="28" t="s">
        <v>424</v>
      </c>
      <c r="J1" s="28" t="s">
        <v>345</v>
      </c>
      <c r="K1" s="29" t="s">
        <v>846</v>
      </c>
      <c r="L1" s="30" t="s">
        <v>448</v>
      </c>
      <c r="M1" s="1" t="s">
        <v>446</v>
      </c>
      <c r="N1" s="30" t="s">
        <v>446</v>
      </c>
      <c r="O1" s="1" t="s">
        <v>342</v>
      </c>
      <c r="P1" s="30" t="s">
        <v>447</v>
      </c>
    </row>
    <row r="2" spans="1:16" x14ac:dyDescent="0.25">
      <c r="A2" s="8" t="str">
        <f>E2</f>
        <v>OpdrachtID</v>
      </c>
      <c r="D2" s="301" t="s">
        <v>408</v>
      </c>
      <c r="E2" s="18" t="s">
        <v>0</v>
      </c>
      <c r="I2" s="1" t="s">
        <v>135</v>
      </c>
      <c r="J2" s="1"/>
      <c r="K2" s="1"/>
      <c r="M2" s="1" t="s">
        <v>338</v>
      </c>
      <c r="O2" s="1"/>
    </row>
    <row r="3" spans="1:16" x14ac:dyDescent="0.25">
      <c r="A3" s="8" t="str">
        <f t="shared" ref="A3:A16" si="0">E3</f>
        <v>Versienummer</v>
      </c>
      <c r="D3" s="301"/>
      <c r="E3" s="18" t="s">
        <v>1</v>
      </c>
      <c r="I3" s="1" t="s">
        <v>136</v>
      </c>
      <c r="J3" s="1"/>
      <c r="K3" s="1"/>
      <c r="M3" s="1" t="s">
        <v>338</v>
      </c>
      <c r="O3" s="1"/>
    </row>
    <row r="4" spans="1:16" x14ac:dyDescent="0.25">
      <c r="A4" s="3" t="str">
        <f t="shared" si="0"/>
        <v>Bijlagen [+]</v>
      </c>
      <c r="D4" s="301"/>
      <c r="E4" s="14" t="s">
        <v>166</v>
      </c>
      <c r="I4" s="1" t="s">
        <v>201</v>
      </c>
      <c r="J4" s="1"/>
      <c r="K4" s="221" t="s">
        <v>855</v>
      </c>
      <c r="M4" s="1" t="s">
        <v>339</v>
      </c>
      <c r="O4" s="1"/>
    </row>
    <row r="5" spans="1:16" outlineLevel="1" x14ac:dyDescent="0.25">
      <c r="A5" s="8" t="str">
        <f>G5</f>
        <v>BijlageID</v>
      </c>
      <c r="D5" s="301"/>
      <c r="F5" s="300" t="s">
        <v>167</v>
      </c>
      <c r="G5" s="8" t="s">
        <v>2</v>
      </c>
      <c r="I5" s="1" t="s">
        <v>137</v>
      </c>
      <c r="J5" s="1"/>
      <c r="K5" s="215"/>
      <c r="M5" s="1" t="s">
        <v>339</v>
      </c>
      <c r="O5" s="1"/>
    </row>
    <row r="6" spans="1:16" outlineLevel="1" x14ac:dyDescent="0.25">
      <c r="A6" s="8" t="str">
        <f t="shared" ref="A6:A11" si="1">G6</f>
        <v>Bestandsnaam</v>
      </c>
      <c r="D6" s="301"/>
      <c r="F6" s="300"/>
      <c r="G6" s="8" t="s">
        <v>3</v>
      </c>
      <c r="I6" s="1" t="s">
        <v>137</v>
      </c>
      <c r="J6" s="1"/>
      <c r="K6" s="215"/>
      <c r="M6" s="1" t="s">
        <v>339</v>
      </c>
      <c r="O6" s="1"/>
    </row>
    <row r="7" spans="1:16" outlineLevel="1" x14ac:dyDescent="0.25">
      <c r="A7" s="8" t="str">
        <f t="shared" si="1"/>
        <v>Extensie</v>
      </c>
      <c r="D7" s="301"/>
      <c r="F7" s="300"/>
      <c r="G7" s="8" t="s">
        <v>4</v>
      </c>
      <c r="I7" s="1" t="s">
        <v>137</v>
      </c>
      <c r="J7" s="1"/>
      <c r="K7" s="215"/>
      <c r="M7" s="1" t="s">
        <v>339</v>
      </c>
      <c r="O7" s="1"/>
    </row>
    <row r="8" spans="1:16" outlineLevel="1" x14ac:dyDescent="0.25">
      <c r="A8" s="3" t="str">
        <f t="shared" si="1"/>
        <v>Omschrijving</v>
      </c>
      <c r="D8" s="301"/>
      <c r="F8" s="300"/>
      <c r="G8" s="3" t="s">
        <v>5</v>
      </c>
      <c r="I8" s="1" t="s">
        <v>137</v>
      </c>
      <c r="J8" s="1"/>
      <c r="K8" s="215"/>
      <c r="M8" s="1" t="s">
        <v>339</v>
      </c>
      <c r="O8" s="1"/>
    </row>
    <row r="9" spans="1:16" ht="255" outlineLevel="1" x14ac:dyDescent="0.25">
      <c r="A9" s="8" t="str">
        <f t="shared" si="1"/>
        <v>Documentsoort</v>
      </c>
      <c r="D9" s="301"/>
      <c r="F9" s="300"/>
      <c r="G9" s="8" t="s">
        <v>6</v>
      </c>
      <c r="I9" s="1" t="s">
        <v>138</v>
      </c>
      <c r="J9" s="22" t="s">
        <v>804</v>
      </c>
      <c r="K9" s="216"/>
      <c r="M9" s="1" t="s">
        <v>339</v>
      </c>
      <c r="O9" s="1"/>
    </row>
    <row r="10" spans="1:16" outlineLevel="1" x14ac:dyDescent="0.25">
      <c r="A10" s="3" t="str">
        <f t="shared" si="1"/>
        <v>MIMEType</v>
      </c>
      <c r="D10" s="301"/>
      <c r="F10" s="300"/>
      <c r="G10" s="3" t="s">
        <v>7</v>
      </c>
      <c r="I10" s="1" t="s">
        <v>137</v>
      </c>
      <c r="J10" s="1"/>
      <c r="K10" s="215"/>
      <c r="M10" s="1" t="s">
        <v>339</v>
      </c>
      <c r="O10" s="1"/>
    </row>
    <row r="11" spans="1:16" outlineLevel="1" x14ac:dyDescent="0.25">
      <c r="A11" s="3" t="str">
        <f t="shared" si="1"/>
        <v>Versienummer</v>
      </c>
      <c r="D11" s="301"/>
      <c r="F11" s="300"/>
      <c r="G11" s="3" t="s">
        <v>1</v>
      </c>
      <c r="I11" s="1" t="s">
        <v>139</v>
      </c>
      <c r="J11" s="1"/>
      <c r="K11" s="215"/>
      <c r="M11" s="1" t="s">
        <v>339</v>
      </c>
      <c r="O11" s="1"/>
    </row>
    <row r="12" spans="1:16" x14ac:dyDescent="0.25">
      <c r="A12" s="3" t="str">
        <f t="shared" si="0"/>
        <v>AantalBijstellingen</v>
      </c>
      <c r="D12" s="301"/>
      <c r="E12" s="14" t="s">
        <v>409</v>
      </c>
      <c r="I12" s="1" t="s">
        <v>270</v>
      </c>
      <c r="J12" s="1"/>
      <c r="K12" s="1"/>
      <c r="M12" s="1" t="s">
        <v>338</v>
      </c>
      <c r="O12" s="1"/>
    </row>
    <row r="13" spans="1:16" x14ac:dyDescent="0.25">
      <c r="A13" s="8" t="str">
        <f t="shared" si="0"/>
        <v>Bijstelling [+]</v>
      </c>
      <c r="D13" s="301"/>
      <c r="E13" s="18" t="s">
        <v>410</v>
      </c>
      <c r="I13" s="1" t="s">
        <v>421</v>
      </c>
      <c r="J13" s="1"/>
      <c r="K13" s="1"/>
      <c r="M13" s="1" t="s">
        <v>338</v>
      </c>
      <c r="O13" s="1"/>
    </row>
    <row r="14" spans="1:16" ht="240" outlineLevel="1" x14ac:dyDescent="0.25">
      <c r="A14" s="8" t="str">
        <f>G14</f>
        <v>Bijstellingreden</v>
      </c>
      <c r="D14" s="301"/>
      <c r="F14" s="301" t="s">
        <v>420</v>
      </c>
      <c r="G14" s="8" t="s">
        <v>411</v>
      </c>
      <c r="I14" s="1" t="s">
        <v>422</v>
      </c>
      <c r="J14" s="22" t="s">
        <v>805</v>
      </c>
      <c r="K14" s="22" t="s">
        <v>806</v>
      </c>
      <c r="M14" s="1" t="s">
        <v>338</v>
      </c>
      <c r="O14" s="193"/>
    </row>
    <row r="15" spans="1:16" outlineLevel="1" x14ac:dyDescent="0.25">
      <c r="A15" s="8" t="str">
        <f>G15</f>
        <v>Toelichting</v>
      </c>
      <c r="D15" s="301"/>
      <c r="F15" s="301"/>
      <c r="G15" s="8" t="s">
        <v>15</v>
      </c>
      <c r="I15" s="1" t="s">
        <v>137</v>
      </c>
      <c r="J15" s="1"/>
      <c r="K15" s="1"/>
      <c r="M15" s="1" t="s">
        <v>338</v>
      </c>
      <c r="O15" s="1"/>
    </row>
    <row r="16" spans="1:16" x14ac:dyDescent="0.25">
      <c r="A16" s="3" t="str">
        <f t="shared" si="0"/>
        <v>ContactpersoonAannemer [+]</v>
      </c>
      <c r="D16" s="301"/>
      <c r="E16" s="14" t="s">
        <v>419</v>
      </c>
      <c r="I16" s="1" t="s">
        <v>423</v>
      </c>
      <c r="J16" s="1"/>
      <c r="K16" s="1"/>
      <c r="M16" s="1" t="s">
        <v>340</v>
      </c>
      <c r="O16" s="1"/>
    </row>
    <row r="17" spans="1:15" outlineLevel="2" x14ac:dyDescent="0.25">
      <c r="A17" s="3" t="str">
        <f>G17</f>
        <v>Aanhef</v>
      </c>
      <c r="D17" s="301"/>
      <c r="F17" s="300" t="s">
        <v>412</v>
      </c>
      <c r="G17" s="3" t="s">
        <v>413</v>
      </c>
      <c r="I17" s="1" t="s">
        <v>137</v>
      </c>
      <c r="J17" s="1"/>
      <c r="K17" s="1"/>
      <c r="M17" s="1" t="s">
        <v>340</v>
      </c>
      <c r="O17" s="1"/>
    </row>
    <row r="18" spans="1:15" outlineLevel="2" x14ac:dyDescent="0.25">
      <c r="A18" s="8" t="str">
        <f t="shared" ref="A18:A23" si="2">G18</f>
        <v>Achternaam</v>
      </c>
      <c r="D18" s="301"/>
      <c r="F18" s="300"/>
      <c r="G18" s="8" t="s">
        <v>414</v>
      </c>
      <c r="I18" s="1" t="s">
        <v>137</v>
      </c>
      <c r="J18" s="1"/>
      <c r="K18" s="1"/>
      <c r="M18" s="1" t="s">
        <v>340</v>
      </c>
      <c r="O18" s="1"/>
    </row>
    <row r="19" spans="1:15" outlineLevel="2" x14ac:dyDescent="0.25">
      <c r="A19" s="3" t="str">
        <f t="shared" si="2"/>
        <v>Voorletters</v>
      </c>
      <c r="D19" s="301"/>
      <c r="F19" s="300"/>
      <c r="G19" s="3" t="s">
        <v>415</v>
      </c>
      <c r="I19" s="1" t="s">
        <v>137</v>
      </c>
      <c r="J19" s="1"/>
      <c r="K19" s="1"/>
      <c r="M19" s="1" t="s">
        <v>340</v>
      </c>
      <c r="O19" s="1"/>
    </row>
    <row r="20" spans="1:15" outlineLevel="2" x14ac:dyDescent="0.25">
      <c r="A20" s="3" t="str">
        <f t="shared" si="2"/>
        <v>Tussenvoegsel</v>
      </c>
      <c r="D20" s="301"/>
      <c r="F20" s="300"/>
      <c r="G20" s="3" t="s">
        <v>416</v>
      </c>
      <c r="I20" s="1" t="s">
        <v>137</v>
      </c>
      <c r="J20" s="1"/>
      <c r="K20" s="1"/>
      <c r="M20" s="1" t="s">
        <v>340</v>
      </c>
      <c r="O20" s="1"/>
    </row>
    <row r="21" spans="1:15" outlineLevel="2" x14ac:dyDescent="0.25">
      <c r="A21" s="8" t="str">
        <f t="shared" si="2"/>
        <v>Telefoonnummer</v>
      </c>
      <c r="D21" s="301"/>
      <c r="F21" s="300"/>
      <c r="G21" s="8" t="s">
        <v>386</v>
      </c>
      <c r="I21" s="1" t="s">
        <v>137</v>
      </c>
      <c r="J21" s="1"/>
      <c r="K21" s="1"/>
      <c r="M21" s="1" t="s">
        <v>340</v>
      </c>
      <c r="O21" s="1"/>
    </row>
    <row r="22" spans="1:15" outlineLevel="2" x14ac:dyDescent="0.25">
      <c r="A22" s="3" t="str">
        <f t="shared" si="2"/>
        <v>Mobielnummer</v>
      </c>
      <c r="D22" s="301"/>
      <c r="F22" s="300"/>
      <c r="G22" s="3" t="s">
        <v>417</v>
      </c>
      <c r="I22" s="1" t="s">
        <v>137</v>
      </c>
      <c r="J22" s="1"/>
      <c r="K22" s="1"/>
      <c r="M22" s="1" t="s">
        <v>340</v>
      </c>
      <c r="O22" s="1"/>
    </row>
    <row r="23" spans="1:15" outlineLevel="2" x14ac:dyDescent="0.25">
      <c r="A23" s="3" t="str">
        <f t="shared" si="2"/>
        <v>Emailadres</v>
      </c>
      <c r="D23" s="301"/>
      <c r="F23" s="300"/>
      <c r="G23" s="3" t="s">
        <v>418</v>
      </c>
      <c r="I23" s="1" t="s">
        <v>137</v>
      </c>
      <c r="J23" s="1"/>
      <c r="K23" s="1"/>
      <c r="M23" s="1" t="s">
        <v>340</v>
      </c>
      <c r="O23" s="1"/>
    </row>
    <row r="47" spans="10:10" x14ac:dyDescent="0.25">
      <c r="J47" s="163"/>
    </row>
  </sheetData>
  <mergeCells count="4">
    <mergeCell ref="F5:F11"/>
    <mergeCell ref="F17:F23"/>
    <mergeCell ref="F14:F15"/>
    <mergeCell ref="D2:D23"/>
  </mergeCells>
  <conditionalFormatting sqref="M5:M11">
    <cfRule type="cellIs" dxfId="683" priority="5" operator="equal">
      <formula>"Nvt"</formula>
    </cfRule>
    <cfRule type="cellIs" dxfId="682" priority="6" operator="equal">
      <formula>"Nee"</formula>
    </cfRule>
    <cfRule type="cellIs" dxfId="681" priority="7" operator="equal">
      <formula>"Optie"</formula>
    </cfRule>
    <cfRule type="cellIs" dxfId="680" priority="8" operator="equal">
      <formula>"Ja"</formula>
    </cfRule>
  </conditionalFormatting>
  <conditionalFormatting sqref="M4">
    <cfRule type="cellIs" dxfId="679" priority="1" operator="equal">
      <formula>"Nvt"</formula>
    </cfRule>
    <cfRule type="cellIs" dxfId="678" priority="2" operator="equal">
      <formula>"Nee"</formula>
    </cfRule>
    <cfRule type="cellIs" dxfId="677" priority="3" operator="equal">
      <formula>"Optie"</formula>
    </cfRule>
    <cfRule type="cellIs" dxfId="676" priority="4" operator="equal">
      <formula>"Ja"</formula>
    </cfRule>
  </conditionalFormatting>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Blad7">
    <tabColor rgb="FF00B050"/>
  </sheetPr>
  <dimension ref="A1:R24"/>
  <sheetViews>
    <sheetView zoomScale="85" zoomScaleNormal="85" workbookViewId="0">
      <pane xSplit="1" ySplit="1" topLeftCell="B2" activePane="bottomRight" state="frozen"/>
      <selection activeCell="S25" sqref="S25"/>
      <selection pane="topRight" activeCell="S25" sqref="S25"/>
      <selection pane="bottomLeft" activeCell="S25" sqref="S25"/>
      <selection pane="bottomRight" activeCell="M4" sqref="M4"/>
    </sheetView>
  </sheetViews>
  <sheetFormatPr defaultColWidth="8.85546875" defaultRowHeight="15" outlineLevelRow="2" outlineLevelCol="1" x14ac:dyDescent="0.25"/>
  <cols>
    <col min="1" max="1" width="22.28515625" style="2" bestFit="1" customWidth="1"/>
    <col min="2" max="2" width="3.28515625" style="2" hidden="1" customWidth="1"/>
    <col min="3" max="3" width="20.7109375" style="2" hidden="1" customWidth="1" outlineLevel="1"/>
    <col min="4" max="4" width="3.5703125" style="2" hidden="1" customWidth="1" outlineLevel="1"/>
    <col min="5" max="5" width="15.5703125" style="2" hidden="1" customWidth="1" outlineLevel="1"/>
    <col min="6" max="6" width="3.5703125" style="2" hidden="1" customWidth="1" outlineLevel="1"/>
    <col min="7" max="7" width="22.28515625" style="2" hidden="1" customWidth="1" outlineLevel="1"/>
    <col min="8" max="8" width="3.28515625" style="4" hidden="1" customWidth="1" outlineLevel="1"/>
    <col min="9" max="9" width="24.140625" style="4" hidden="1" customWidth="1" outlineLevel="1"/>
    <col min="10" max="10" width="3.28515625" style="2" customWidth="1" collapsed="1"/>
    <col min="11" max="11" width="26.140625" style="2" customWidth="1" outlineLevel="1"/>
    <col min="12" max="13" width="32.7109375" style="2" customWidth="1" outlineLevel="1"/>
    <col min="14" max="14" width="3.28515625" style="2" customWidth="1"/>
    <col min="15" max="15" width="13.140625" style="2" hidden="1" customWidth="1" outlineLevel="1"/>
    <col min="16" max="16" width="3.28515625" style="2" customWidth="1" collapsed="1"/>
    <col min="17" max="17" width="44.42578125" style="25" hidden="1" customWidth="1" outlineLevel="1"/>
    <col min="18" max="18" width="3.28515625" style="2" customWidth="1" collapsed="1"/>
    <col min="19" max="16384" width="8.85546875" style="2"/>
  </cols>
  <sheetData>
    <row r="1" spans="1:18" ht="90" customHeight="1" x14ac:dyDescent="0.25">
      <c r="A1" s="26" t="s">
        <v>453</v>
      </c>
      <c r="C1" s="26" t="s">
        <v>450</v>
      </c>
      <c r="D1" s="27"/>
      <c r="E1" s="27"/>
      <c r="F1" s="27"/>
      <c r="G1" s="27"/>
      <c r="H1" s="34"/>
      <c r="I1" s="34"/>
      <c r="J1" s="30" t="s">
        <v>449</v>
      </c>
      <c r="K1" s="28" t="s">
        <v>452</v>
      </c>
      <c r="L1" s="28" t="s">
        <v>345</v>
      </c>
      <c r="M1" s="29" t="s">
        <v>846</v>
      </c>
      <c r="N1" s="30" t="s">
        <v>448</v>
      </c>
      <c r="O1" s="37" t="s">
        <v>446</v>
      </c>
      <c r="P1" s="30" t="s">
        <v>446</v>
      </c>
      <c r="Q1" s="29" t="s">
        <v>342</v>
      </c>
      <c r="R1" s="30" t="s">
        <v>447</v>
      </c>
    </row>
    <row r="2" spans="1:18" ht="14.45" customHeight="1" x14ac:dyDescent="0.25">
      <c r="A2" s="8" t="str">
        <f>E2</f>
        <v>OpdrachtID</v>
      </c>
      <c r="D2" s="302" t="s">
        <v>430</v>
      </c>
      <c r="E2" s="18" t="s">
        <v>0</v>
      </c>
      <c r="K2" s="1" t="s">
        <v>135</v>
      </c>
      <c r="L2" s="1"/>
      <c r="M2" s="1"/>
      <c r="O2" s="1" t="s">
        <v>338</v>
      </c>
      <c r="P2" s="7"/>
      <c r="Q2" s="22"/>
    </row>
    <row r="3" spans="1:18" x14ac:dyDescent="0.25">
      <c r="A3" s="8" t="str">
        <f t="shared" ref="A3:A12" si="0">E3</f>
        <v>Versienummer</v>
      </c>
      <c r="D3" s="302"/>
      <c r="E3" s="18" t="s">
        <v>1</v>
      </c>
      <c r="K3" s="1" t="s">
        <v>136</v>
      </c>
      <c r="L3" s="1"/>
      <c r="M3" s="1"/>
      <c r="O3" s="1" t="s">
        <v>338</v>
      </c>
      <c r="P3" s="7"/>
      <c r="Q3" s="22"/>
    </row>
    <row r="4" spans="1:18" x14ac:dyDescent="0.25">
      <c r="A4" s="3" t="str">
        <f t="shared" si="0"/>
        <v>Bijlagen [+]</v>
      </c>
      <c r="D4" s="302"/>
      <c r="E4" s="14" t="s">
        <v>166</v>
      </c>
      <c r="K4" s="1" t="s">
        <v>201</v>
      </c>
      <c r="L4" s="1"/>
      <c r="M4" s="221" t="s">
        <v>855</v>
      </c>
      <c r="O4" s="1" t="s">
        <v>339</v>
      </c>
      <c r="P4" s="7"/>
      <c r="Q4" s="22"/>
    </row>
    <row r="5" spans="1:18" outlineLevel="1" x14ac:dyDescent="0.25">
      <c r="A5" s="8" t="str">
        <f>G5</f>
        <v>BijlageID</v>
      </c>
      <c r="D5" s="302"/>
      <c r="F5" s="300" t="s">
        <v>167</v>
      </c>
      <c r="G5" s="8" t="s">
        <v>2</v>
      </c>
      <c r="H5" s="10"/>
      <c r="I5" s="10"/>
      <c r="K5" s="1" t="s">
        <v>137</v>
      </c>
      <c r="L5" s="1"/>
      <c r="M5" s="215"/>
      <c r="O5" s="1" t="s">
        <v>339</v>
      </c>
      <c r="P5" s="7"/>
      <c r="Q5" s="22"/>
    </row>
    <row r="6" spans="1:18" outlineLevel="1" x14ac:dyDescent="0.25">
      <c r="A6" s="8" t="str">
        <f t="shared" ref="A6:A11" si="1">G6</f>
        <v>Bestandsnaam</v>
      </c>
      <c r="D6" s="302"/>
      <c r="F6" s="300"/>
      <c r="G6" s="8" t="s">
        <v>3</v>
      </c>
      <c r="H6" s="10"/>
      <c r="I6" s="10"/>
      <c r="K6" s="1" t="s">
        <v>137</v>
      </c>
      <c r="L6" s="1"/>
      <c r="M6" s="215"/>
      <c r="O6" s="1" t="s">
        <v>339</v>
      </c>
      <c r="P6" s="7"/>
      <c r="Q6" s="22"/>
    </row>
    <row r="7" spans="1:18" outlineLevel="1" x14ac:dyDescent="0.25">
      <c r="A7" s="8" t="str">
        <f t="shared" si="1"/>
        <v>Extensie</v>
      </c>
      <c r="D7" s="302"/>
      <c r="F7" s="300"/>
      <c r="G7" s="8" t="s">
        <v>4</v>
      </c>
      <c r="H7" s="10"/>
      <c r="I7" s="10"/>
      <c r="K7" s="1" t="s">
        <v>137</v>
      </c>
      <c r="L7" s="1"/>
      <c r="M7" s="215"/>
      <c r="O7" s="1" t="s">
        <v>339</v>
      </c>
      <c r="P7" s="7"/>
      <c r="Q7" s="22"/>
    </row>
    <row r="8" spans="1:18" outlineLevel="1" x14ac:dyDescent="0.25">
      <c r="A8" s="3" t="str">
        <f t="shared" si="1"/>
        <v>Omschrijving</v>
      </c>
      <c r="D8" s="302"/>
      <c r="F8" s="300"/>
      <c r="G8" s="3" t="s">
        <v>5</v>
      </c>
      <c r="H8" s="10"/>
      <c r="I8" s="10"/>
      <c r="K8" s="1" t="s">
        <v>137</v>
      </c>
      <c r="L8" s="1"/>
      <c r="M8" s="215"/>
      <c r="O8" s="1" t="s">
        <v>339</v>
      </c>
      <c r="P8" s="7"/>
      <c r="Q8" s="22"/>
    </row>
    <row r="9" spans="1:18" ht="254.45" customHeight="1" outlineLevel="1" x14ac:dyDescent="0.25">
      <c r="A9" s="8" t="str">
        <f t="shared" si="1"/>
        <v>Documentsoort</v>
      </c>
      <c r="D9" s="302"/>
      <c r="F9" s="300"/>
      <c r="G9" s="8" t="s">
        <v>6</v>
      </c>
      <c r="H9" s="10"/>
      <c r="I9" s="10"/>
      <c r="K9" s="1" t="s">
        <v>138</v>
      </c>
      <c r="L9" s="22" t="s">
        <v>362</v>
      </c>
      <c r="M9" s="216"/>
      <c r="O9" s="1" t="s">
        <v>339</v>
      </c>
      <c r="P9" s="7"/>
      <c r="Q9" s="22"/>
    </row>
    <row r="10" spans="1:18" outlineLevel="1" x14ac:dyDescent="0.25">
      <c r="A10" s="3" t="str">
        <f t="shared" si="1"/>
        <v>MIMETyoe</v>
      </c>
      <c r="D10" s="302"/>
      <c r="F10" s="300"/>
      <c r="G10" s="3" t="s">
        <v>431</v>
      </c>
      <c r="H10" s="10"/>
      <c r="I10" s="10"/>
      <c r="K10" s="1" t="s">
        <v>137</v>
      </c>
      <c r="L10" s="1"/>
      <c r="M10" s="215"/>
      <c r="O10" s="1" t="s">
        <v>339</v>
      </c>
      <c r="P10" s="7"/>
      <c r="Q10" s="22"/>
    </row>
    <row r="11" spans="1:18" outlineLevel="1" x14ac:dyDescent="0.25">
      <c r="A11" s="3" t="str">
        <f t="shared" si="1"/>
        <v>Versienummer</v>
      </c>
      <c r="D11" s="302"/>
      <c r="F11" s="300"/>
      <c r="G11" s="3" t="s">
        <v>1</v>
      </c>
      <c r="H11" s="10"/>
      <c r="I11" s="10"/>
      <c r="K11" s="1" t="s">
        <v>139</v>
      </c>
      <c r="L11" s="1"/>
      <c r="M11" s="215"/>
      <c r="O11" s="1" t="s">
        <v>339</v>
      </c>
      <c r="P11" s="7"/>
      <c r="Q11" s="22"/>
    </row>
    <row r="12" spans="1:18" x14ac:dyDescent="0.25">
      <c r="A12" s="8" t="str">
        <f t="shared" si="0"/>
        <v>Choice [+]</v>
      </c>
      <c r="D12" s="302"/>
      <c r="E12" s="18" t="s">
        <v>368</v>
      </c>
      <c r="K12" s="1"/>
      <c r="L12" s="1"/>
      <c r="M12" s="1"/>
      <c r="O12" s="1" t="s">
        <v>338</v>
      </c>
      <c r="Q12" s="22"/>
    </row>
    <row r="13" spans="1:18" outlineLevel="1" x14ac:dyDescent="0.25">
      <c r="A13" s="3" t="str">
        <f>G13</f>
        <v>Planning [+]</v>
      </c>
      <c r="D13" s="302"/>
      <c r="F13" s="302" t="s">
        <v>17</v>
      </c>
      <c r="G13" s="14" t="s">
        <v>454</v>
      </c>
      <c r="I13" s="2"/>
      <c r="K13" s="1" t="s">
        <v>465</v>
      </c>
      <c r="L13" s="1"/>
      <c r="M13" s="1"/>
      <c r="O13" s="1" t="s">
        <v>338</v>
      </c>
      <c r="Q13" s="22"/>
    </row>
    <row r="14" spans="1:18" ht="60" outlineLevel="2" x14ac:dyDescent="0.25">
      <c r="A14" s="8" t="str">
        <f>I14</f>
        <v>TypeTijdstip</v>
      </c>
      <c r="D14" s="302"/>
      <c r="F14" s="302"/>
      <c r="H14" s="303" t="s">
        <v>464</v>
      </c>
      <c r="I14" s="8" t="s">
        <v>455</v>
      </c>
      <c r="K14" s="1" t="s">
        <v>466</v>
      </c>
      <c r="L14" s="22" t="s">
        <v>470</v>
      </c>
      <c r="M14" s="22" t="s">
        <v>857</v>
      </c>
      <c r="O14" s="1" t="s">
        <v>338</v>
      </c>
      <c r="Q14" s="22"/>
    </row>
    <row r="15" spans="1:18" outlineLevel="2" x14ac:dyDescent="0.25">
      <c r="A15" s="8" t="str">
        <f t="shared" ref="A15:A23" si="2">I15</f>
        <v>Starttijd</v>
      </c>
      <c r="D15" s="302"/>
      <c r="F15" s="302"/>
      <c r="H15" s="304"/>
      <c r="I15" s="8" t="s">
        <v>456</v>
      </c>
      <c r="K15" s="40" t="s">
        <v>249</v>
      </c>
      <c r="L15" s="1"/>
      <c r="M15" s="1"/>
      <c r="O15" s="1" t="s">
        <v>338</v>
      </c>
      <c r="Q15" s="22"/>
    </row>
    <row r="16" spans="1:18" outlineLevel="2" x14ac:dyDescent="0.25">
      <c r="A16" s="8" t="str">
        <f t="shared" si="2"/>
        <v>Eindtijd</v>
      </c>
      <c r="D16" s="302"/>
      <c r="F16" s="302"/>
      <c r="H16" s="304"/>
      <c r="I16" s="8" t="s">
        <v>457</v>
      </c>
      <c r="K16" s="40" t="s">
        <v>249</v>
      </c>
      <c r="L16" s="1"/>
      <c r="M16" s="1"/>
      <c r="O16" s="1" t="s">
        <v>338</v>
      </c>
      <c r="Q16" s="22"/>
    </row>
    <row r="17" spans="1:17" ht="195" outlineLevel="2" x14ac:dyDescent="0.25">
      <c r="A17" s="8" t="str">
        <f t="shared" si="2"/>
        <v>Redencode</v>
      </c>
      <c r="D17" s="302"/>
      <c r="F17" s="302"/>
      <c r="H17" s="304"/>
      <c r="I17" s="8" t="s">
        <v>458</v>
      </c>
      <c r="K17" s="1" t="s">
        <v>467</v>
      </c>
      <c r="L17" s="22" t="s">
        <v>471</v>
      </c>
      <c r="M17" s="22" t="s">
        <v>471</v>
      </c>
      <c r="O17" s="1" t="s">
        <v>338</v>
      </c>
      <c r="Q17" s="22"/>
    </row>
    <row r="18" spans="1:17" outlineLevel="2" x14ac:dyDescent="0.25">
      <c r="A18" s="3" t="str">
        <f t="shared" si="2"/>
        <v>Toelichting</v>
      </c>
      <c r="D18" s="302"/>
      <c r="F18" s="302"/>
      <c r="H18" s="304"/>
      <c r="I18" s="3" t="s">
        <v>15</v>
      </c>
      <c r="K18" s="1" t="s">
        <v>137</v>
      </c>
      <c r="L18" s="1"/>
      <c r="M18" s="1"/>
      <c r="O18" s="1" t="s">
        <v>340</v>
      </c>
      <c r="Q18" s="22" t="s">
        <v>473</v>
      </c>
    </row>
    <row r="19" spans="1:17" outlineLevel="2" x14ac:dyDescent="0.25">
      <c r="A19" s="8" t="str">
        <f t="shared" si="2"/>
        <v>IsOpdrachtgeverBenodigd</v>
      </c>
      <c r="D19" s="302"/>
      <c r="F19" s="302"/>
      <c r="H19" s="305"/>
      <c r="I19" s="8" t="s">
        <v>459</v>
      </c>
      <c r="K19" s="1" t="s">
        <v>148</v>
      </c>
      <c r="L19" s="1"/>
      <c r="M19" s="1"/>
      <c r="O19" s="1" t="s">
        <v>338</v>
      </c>
      <c r="Q19" s="22"/>
    </row>
    <row r="20" spans="1:17" outlineLevel="1" x14ac:dyDescent="0.25">
      <c r="A20" s="3" t="str">
        <f>G20</f>
        <v>Beletmelding [+]</v>
      </c>
      <c r="D20" s="302"/>
      <c r="F20" s="302"/>
      <c r="G20" s="14" t="s">
        <v>461</v>
      </c>
      <c r="K20" s="1" t="s">
        <v>468</v>
      </c>
      <c r="L20" s="1"/>
      <c r="M20" s="1"/>
      <c r="O20" s="1" t="s">
        <v>339</v>
      </c>
      <c r="Q20" s="22"/>
    </row>
    <row r="21" spans="1:17" outlineLevel="2" x14ac:dyDescent="0.25">
      <c r="A21" s="8" t="str">
        <f t="shared" si="2"/>
        <v>Contacttijdstip</v>
      </c>
      <c r="D21" s="302"/>
      <c r="F21" s="302"/>
      <c r="H21" s="306" t="s">
        <v>460</v>
      </c>
      <c r="I21" s="8" t="s">
        <v>462</v>
      </c>
      <c r="K21" s="1" t="s">
        <v>249</v>
      </c>
      <c r="L21" s="1"/>
      <c r="M21" s="1"/>
      <c r="O21" s="1" t="s">
        <v>339</v>
      </c>
      <c r="Q21" s="22"/>
    </row>
    <row r="22" spans="1:17" ht="63" customHeight="1" outlineLevel="2" x14ac:dyDescent="0.25">
      <c r="A22" s="8" t="str">
        <f t="shared" si="2"/>
        <v>TypeContactpoging</v>
      </c>
      <c r="D22" s="302"/>
      <c r="F22" s="302"/>
      <c r="H22" s="306"/>
      <c r="I22" s="8" t="s">
        <v>463</v>
      </c>
      <c r="K22" s="1" t="s">
        <v>469</v>
      </c>
      <c r="L22" s="22" t="s">
        <v>472</v>
      </c>
      <c r="M22" s="22" t="s">
        <v>472</v>
      </c>
      <c r="O22" s="1" t="s">
        <v>339</v>
      </c>
      <c r="Q22" s="22"/>
    </row>
    <row r="23" spans="1:17" outlineLevel="2" x14ac:dyDescent="0.25">
      <c r="A23" s="8" t="str">
        <f t="shared" si="2"/>
        <v>Opmerking</v>
      </c>
      <c r="D23" s="302"/>
      <c r="F23" s="302"/>
      <c r="H23" s="306"/>
      <c r="I23" s="8" t="s">
        <v>439</v>
      </c>
      <c r="K23" s="1" t="s">
        <v>137</v>
      </c>
      <c r="L23" s="1"/>
      <c r="M23" s="1"/>
      <c r="O23" s="1" t="s">
        <v>339</v>
      </c>
      <c r="Q23" s="22"/>
    </row>
    <row r="24" spans="1:17" outlineLevel="1" x14ac:dyDescent="0.25"/>
  </sheetData>
  <mergeCells count="5">
    <mergeCell ref="F5:F11"/>
    <mergeCell ref="D2:D23"/>
    <mergeCell ref="H14:H19"/>
    <mergeCell ref="H21:H23"/>
    <mergeCell ref="F13:F23"/>
  </mergeCells>
  <conditionalFormatting sqref="O2:O23">
    <cfRule type="cellIs" dxfId="675" priority="1" operator="equal">
      <formula>"Nvt"</formula>
    </cfRule>
    <cfRule type="cellIs" dxfId="674" priority="2" operator="equal">
      <formula>"Nee"</formula>
    </cfRule>
    <cfRule type="cellIs" dxfId="673" priority="3" operator="equal">
      <formula>"Optie"</formula>
    </cfRule>
    <cfRule type="cellIs" dxfId="672" priority="4" operator="equal">
      <formula>"Ja"</formula>
    </cfRule>
  </conditionalFormatting>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0B8D9C52D45164AAC916050ACD86F82" ma:contentTypeVersion="6" ma:contentTypeDescription="Een nieuw document maken." ma:contentTypeScope="" ma:versionID="96fefb1ecd58c3e2e50b5ec91a7c7579">
  <xsd:schema xmlns:xsd="http://www.w3.org/2001/XMLSchema" xmlns:xs="http://www.w3.org/2001/XMLSchema" xmlns:p="http://schemas.microsoft.com/office/2006/metadata/properties" xmlns:ns2="abbed5bb-8fa2-4e58-a3a1-d812dd93cf3d" targetNamespace="http://schemas.microsoft.com/office/2006/metadata/properties" ma:root="true" ma:fieldsID="6e750096147298f88110d1d88d2ccaee" ns2:_="">
    <xsd:import namespace="abbed5bb-8fa2-4e58-a3a1-d812dd93cf3d"/>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bbed5bb-8fa2-4e58-a3a1-d812dd93cf3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364CBB7-CB13-4784-9B55-5ACD680DC860}">
  <ds:schemaRefs>
    <ds:schemaRef ds:uri="http://purl.org/dc/elements/1.1/"/>
    <ds:schemaRef ds:uri="http://schemas.microsoft.com/office/2006/metadata/properties"/>
    <ds:schemaRef ds:uri="http://purl.org/dc/terms/"/>
    <ds:schemaRef ds:uri="abbed5bb-8fa2-4e58-a3a1-d812dd93cf3d"/>
    <ds:schemaRef ds:uri="http://purl.org/dc/dcmitype/"/>
    <ds:schemaRef ds:uri="http://schemas.microsoft.com/office/2006/documentManagement/types"/>
    <ds:schemaRef ds:uri="http://schemas.microsoft.com/office/infopath/2007/PartnerControls"/>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CF323E55-4366-4669-A752-7237BBC4BC4A}">
  <ds:schemaRefs>
    <ds:schemaRef ds:uri="http://schemas.microsoft.com/sharepoint/v3/contenttype/forms"/>
  </ds:schemaRefs>
</ds:datastoreItem>
</file>

<file path=customXml/itemProps3.xml><?xml version="1.0" encoding="utf-8"?>
<ds:datastoreItem xmlns:ds="http://schemas.openxmlformats.org/officeDocument/2006/customXml" ds:itemID="{EF456A81-A340-4216-B813-D98AC5FA11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bbed5bb-8fa2-4e58-a3a1-d812dd93cf3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16</vt:i4>
      </vt:variant>
    </vt:vector>
  </HeadingPairs>
  <TitlesOfParts>
    <vt:vector size="16" baseType="lpstr">
      <vt:lpstr>Leeswijzer</vt:lpstr>
      <vt:lpstr>Scenario</vt:lpstr>
      <vt:lpstr>Start</vt:lpstr>
      <vt:lpstr>PDF Elektra</vt:lpstr>
      <vt:lpstr>PDF Gas</vt:lpstr>
      <vt:lpstr>TG-AGA</vt:lpstr>
      <vt:lpstr>WATER - TG-AGA</vt:lpstr>
      <vt:lpstr>Bijstelling</vt:lpstr>
      <vt:lpstr>Plan</vt:lpstr>
      <vt:lpstr>TG</vt:lpstr>
      <vt:lpstr>AGA</vt:lpstr>
      <vt:lpstr>AGP</vt:lpstr>
      <vt:lpstr>AnnuleerGereed</vt:lpstr>
      <vt:lpstr>Bijlagen</vt:lpstr>
      <vt:lpstr>Enexis  - Stedin model - horz</vt:lpstr>
      <vt:lpstr>Enexis - Stedin model - vert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Rommens, Wim</dc:creator>
  <cp:lastModifiedBy>Peter Dirne</cp:lastModifiedBy>
  <dcterms:created xsi:type="dcterms:W3CDTF">2018-08-23T10:11:24Z</dcterms:created>
  <dcterms:modified xsi:type="dcterms:W3CDTF">2019-02-25T18:23:50Z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0x01010000B8D9C52D45164AAC916050ACD86F82</vt:lpwstr>
  </property>
  <property fmtid="{D5CDD505-2E9C-101B-9397-08002B2CF9AE}" pid="3" name="AuthorIds_UIVersion_6144">
    <vt:lpwstr>6</vt:lpwstr>
  </property>
</Properties>
</file>